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35" windowWidth="15600" windowHeight="7935" tabRatio="872"/>
  </bookViews>
  <sheets>
    <sheet name="Vendite" sheetId="4" r:id="rId1"/>
    <sheet name="Supporto" sheetId="3" r:id="rId2"/>
  </sheets>
  <definedNames>
    <definedName name="_xlnm._FilterDatabase" localSheetId="0" hidden="1">Vendite!$A$2:$I$20</definedName>
    <definedName name="listavendite">Vendite!$A$3:$A$20</definedName>
    <definedName name="tabella" localSheetId="0">Vendite!#REF!</definedName>
    <definedName name="tabella">#REF!</definedName>
  </definedNames>
  <calcPr calcId="125725"/>
</workbook>
</file>

<file path=xl/calcChain.xml><?xml version="1.0" encoding="utf-8"?>
<calcChain xmlns="http://schemas.openxmlformats.org/spreadsheetml/2006/main">
  <c r="H3" i="4"/>
  <c r="I3" s="1"/>
  <c r="M3"/>
  <c r="M4"/>
  <c r="M5"/>
  <c r="M6"/>
  <c r="M7"/>
  <c r="M8"/>
  <c r="M9"/>
  <c r="M10"/>
  <c r="M11"/>
  <c r="M12"/>
  <c r="M13"/>
  <c r="M14"/>
  <c r="M15"/>
  <c r="M16"/>
  <c r="M17"/>
  <c r="M18"/>
  <c r="M19"/>
  <c r="M20"/>
  <c r="J3"/>
  <c r="J4"/>
  <c r="J5"/>
  <c r="J6"/>
  <c r="J7"/>
  <c r="J8"/>
  <c r="J9"/>
  <c r="J10"/>
  <c r="J11"/>
  <c r="J12"/>
  <c r="J13"/>
  <c r="J14"/>
  <c r="J15"/>
  <c r="J16"/>
  <c r="J17"/>
  <c r="J18"/>
  <c r="J19"/>
  <c r="J20"/>
  <c r="P3"/>
  <c r="P4"/>
  <c r="P5"/>
  <c r="P6"/>
  <c r="P7"/>
  <c r="P8"/>
  <c r="P9"/>
  <c r="P10"/>
  <c r="P11"/>
  <c r="P12"/>
  <c r="P13"/>
  <c r="P14"/>
  <c r="P15"/>
  <c r="P16"/>
  <c r="P17"/>
  <c r="P18"/>
  <c r="P19"/>
  <c r="P20"/>
  <c r="O3"/>
  <c r="O4"/>
  <c r="O5"/>
  <c r="O6"/>
  <c r="O7"/>
  <c r="O8"/>
  <c r="O9"/>
  <c r="O10"/>
  <c r="O11"/>
  <c r="O12"/>
  <c r="O13"/>
  <c r="O14"/>
  <c r="O15"/>
  <c r="O16"/>
  <c r="O17"/>
  <c r="O18"/>
  <c r="O19"/>
  <c r="O20"/>
  <c r="N3"/>
  <c r="N4"/>
  <c r="N5"/>
  <c r="N6"/>
  <c r="N7"/>
  <c r="N8"/>
  <c r="N9"/>
  <c r="N10"/>
  <c r="N11"/>
  <c r="N12"/>
  <c r="N13"/>
  <c r="N14"/>
  <c r="N15"/>
  <c r="N16"/>
  <c r="N17"/>
  <c r="N18"/>
  <c r="N19"/>
  <c r="N20"/>
  <c r="L3"/>
  <c r="L4"/>
  <c r="L5"/>
  <c r="L6"/>
  <c r="L7"/>
  <c r="L8"/>
  <c r="L9"/>
  <c r="L10"/>
  <c r="L11"/>
  <c r="L12"/>
  <c r="L13"/>
  <c r="L14"/>
  <c r="L15"/>
  <c r="L16"/>
  <c r="L17"/>
  <c r="L18"/>
  <c r="L19"/>
  <c r="L20"/>
  <c r="K3"/>
  <c r="K4"/>
  <c r="K5"/>
  <c r="K6"/>
  <c r="K7"/>
  <c r="K8"/>
  <c r="K9"/>
  <c r="K10"/>
  <c r="K11"/>
  <c r="K12"/>
  <c r="K13"/>
  <c r="K14"/>
  <c r="K15"/>
  <c r="K16"/>
  <c r="K17"/>
  <c r="K18"/>
  <c r="K19"/>
  <c r="K20"/>
  <c r="H4"/>
  <c r="I4" s="1"/>
  <c r="H5"/>
  <c r="I5" s="1"/>
  <c r="H6"/>
  <c r="I6" s="1"/>
  <c r="H7"/>
  <c r="I7" s="1"/>
  <c r="H8"/>
  <c r="I8" s="1"/>
  <c r="H9"/>
  <c r="I9" s="1"/>
  <c r="H10"/>
  <c r="I10" s="1"/>
  <c r="H11"/>
  <c r="I11" s="1"/>
  <c r="H12"/>
  <c r="I12" s="1"/>
  <c r="H13"/>
  <c r="I13" s="1"/>
  <c r="H14"/>
  <c r="I14" s="1"/>
  <c r="H15"/>
  <c r="I15" s="1"/>
  <c r="H16"/>
  <c r="I16" s="1"/>
  <c r="H17"/>
  <c r="I17" s="1"/>
  <c r="H18"/>
  <c r="I18" s="1"/>
  <c r="H19"/>
  <c r="I19" s="1"/>
  <c r="H20"/>
  <c r="I20" s="1"/>
  <c r="P6" i="3" l="1"/>
  <c r="P5"/>
  <c r="P4"/>
  <c r="P3"/>
  <c r="P2"/>
</calcChain>
</file>

<file path=xl/sharedStrings.xml><?xml version="1.0" encoding="utf-8"?>
<sst xmlns="http://schemas.openxmlformats.org/spreadsheetml/2006/main" count="491" uniqueCount="307">
  <si>
    <t>Venditore</t>
  </si>
  <si>
    <t>Rossi</t>
  </si>
  <si>
    <t>Verdi</t>
  </si>
  <si>
    <t>Bianchi</t>
  </si>
  <si>
    <t>Veneto</t>
  </si>
  <si>
    <t>Lombardia</t>
  </si>
  <si>
    <t xml:space="preserve">Fatturato </t>
  </si>
  <si>
    <t>data</t>
  </si>
  <si>
    <t>Neri</t>
  </si>
  <si>
    <t>Settore</t>
  </si>
  <si>
    <t>Informatica</t>
  </si>
  <si>
    <t>Cancelleria</t>
  </si>
  <si>
    <t>REGIONI</t>
  </si>
  <si>
    <t>ZONA</t>
  </si>
  <si>
    <t>Abruzzo</t>
  </si>
  <si>
    <t>CENTRO</t>
  </si>
  <si>
    <t>NORD</t>
  </si>
  <si>
    <t>Basilicata</t>
  </si>
  <si>
    <t>SUD</t>
  </si>
  <si>
    <t>Lazio</t>
  </si>
  <si>
    <t>Calabria</t>
  </si>
  <si>
    <t>Marche</t>
  </si>
  <si>
    <t>Campania</t>
  </si>
  <si>
    <t>ISOLE</t>
  </si>
  <si>
    <t>Molise</t>
  </si>
  <si>
    <t>Emilia-Romagna</t>
  </si>
  <si>
    <t>Toscana</t>
  </si>
  <si>
    <t>Friuli-Venezia Giulia</t>
  </si>
  <si>
    <t>Umbria</t>
  </si>
  <si>
    <t>Sardegna</t>
  </si>
  <si>
    <t>Liguria</t>
  </si>
  <si>
    <t>Sicilia</t>
  </si>
  <si>
    <t>Piemonte</t>
  </si>
  <si>
    <t>Puglia</t>
  </si>
  <si>
    <t>Trentino-Alto Adige</t>
  </si>
  <si>
    <t>Valle d'Aosta</t>
  </si>
  <si>
    <t>Agrigento</t>
  </si>
  <si>
    <t>Alessandria</t>
  </si>
  <si>
    <t>Ancona</t>
  </si>
  <si>
    <t>Aosta</t>
  </si>
  <si>
    <t>Arezzo</t>
  </si>
  <si>
    <t>Ascoli Piceno</t>
  </si>
  <si>
    <t>Asti</t>
  </si>
  <si>
    <t>Avellino</t>
  </si>
  <si>
    <t>Bari</t>
  </si>
  <si>
    <t>Belluno</t>
  </si>
  <si>
    <t>Benevento</t>
  </si>
  <si>
    <t>Bergamo</t>
  </si>
  <si>
    <t>Biella</t>
  </si>
  <si>
    <t>Bologna</t>
  </si>
  <si>
    <t>Bolzano</t>
  </si>
  <si>
    <t>Brescia</t>
  </si>
  <si>
    <t>Brindisi</t>
  </si>
  <si>
    <t>Cagliari</t>
  </si>
  <si>
    <t>Caltanissetta</t>
  </si>
  <si>
    <t>Campobasso</t>
  </si>
  <si>
    <t>Caserta</t>
  </si>
  <si>
    <t>Catania</t>
  </si>
  <si>
    <t>Catanzaro</t>
  </si>
  <si>
    <t>Chieti</t>
  </si>
  <si>
    <t>Como</t>
  </si>
  <si>
    <t>Cosenza</t>
  </si>
  <si>
    <t>Cremona</t>
  </si>
  <si>
    <t>Crotone</t>
  </si>
  <si>
    <t>Cuneo</t>
  </si>
  <si>
    <t>Enna</t>
  </si>
  <si>
    <t>Ferrara</t>
  </si>
  <si>
    <t>Firenze</t>
  </si>
  <si>
    <t>Foggia</t>
  </si>
  <si>
    <t>Frosinone</t>
  </si>
  <si>
    <t>Genova</t>
  </si>
  <si>
    <t>Gorizia</t>
  </si>
  <si>
    <t>Grosseto</t>
  </si>
  <si>
    <t>Imperia</t>
  </si>
  <si>
    <t>Isernia</t>
  </si>
  <si>
    <t>La Spezia</t>
  </si>
  <si>
    <t>L'Aquila</t>
  </si>
  <si>
    <t>Latina</t>
  </si>
  <si>
    <t>Lecce</t>
  </si>
  <si>
    <t>Lecco</t>
  </si>
  <si>
    <t>Livorno</t>
  </si>
  <si>
    <t>Lodi</t>
  </si>
  <si>
    <t>Lucca</t>
  </si>
  <si>
    <t>Macerata</t>
  </si>
  <si>
    <t>Mantova</t>
  </si>
  <si>
    <t>Massa-Carrara</t>
  </si>
  <si>
    <t>Matera</t>
  </si>
  <si>
    <t>Messina</t>
  </si>
  <si>
    <t>Milano</t>
  </si>
  <si>
    <t>Modena</t>
  </si>
  <si>
    <t>Napoli</t>
  </si>
  <si>
    <t>Novara</t>
  </si>
  <si>
    <t>Nuoro</t>
  </si>
  <si>
    <t>Oristano</t>
  </si>
  <si>
    <t>Padova</t>
  </si>
  <si>
    <t>Palermo</t>
  </si>
  <si>
    <t>Parma</t>
  </si>
  <si>
    <t>Pavia</t>
  </si>
  <si>
    <t>Perugia</t>
  </si>
  <si>
    <t>Pesaro e Urbino</t>
  </si>
  <si>
    <t>Pescara</t>
  </si>
  <si>
    <t>Piacenza</t>
  </si>
  <si>
    <t>Pisa</t>
  </si>
  <si>
    <t>Pistoia</t>
  </si>
  <si>
    <t>Pordenone</t>
  </si>
  <si>
    <t>Potenza</t>
  </si>
  <si>
    <t>Prato</t>
  </si>
  <si>
    <t>Ragusa</t>
  </si>
  <si>
    <t>Ravenna</t>
  </si>
  <si>
    <t>Rieti</t>
  </si>
  <si>
    <t>Rimini</t>
  </si>
  <si>
    <t>Roma</t>
  </si>
  <si>
    <t>Rovigo</t>
  </si>
  <si>
    <t>Salerno</t>
  </si>
  <si>
    <t>Sassari</t>
  </si>
  <si>
    <t>Savona</t>
  </si>
  <si>
    <t>Siena</t>
  </si>
  <si>
    <t>Siracusa</t>
  </si>
  <si>
    <t>Sondrio</t>
  </si>
  <si>
    <t>Taranto</t>
  </si>
  <si>
    <t>Teramo</t>
  </si>
  <si>
    <t>Terni</t>
  </si>
  <si>
    <t>Torino</t>
  </si>
  <si>
    <t>Trapani</t>
  </si>
  <si>
    <t>Trento</t>
  </si>
  <si>
    <t>Treviso</t>
  </si>
  <si>
    <t>Trieste</t>
  </si>
  <si>
    <t>Udine</t>
  </si>
  <si>
    <t>Varese</t>
  </si>
  <si>
    <t>Venezia</t>
  </si>
  <si>
    <t>Verbano-Cusio-Ossola</t>
  </si>
  <si>
    <t>Vercelli</t>
  </si>
  <si>
    <t>Verona</t>
  </si>
  <si>
    <t>Vibo Valentia</t>
  </si>
  <si>
    <t>Vicenza</t>
  </si>
  <si>
    <t>Viterbo</t>
  </si>
  <si>
    <t>AG</t>
  </si>
  <si>
    <t>AL</t>
  </si>
  <si>
    <t>AN</t>
  </si>
  <si>
    <t>AO</t>
  </si>
  <si>
    <t>AR</t>
  </si>
  <si>
    <t>AP</t>
  </si>
  <si>
    <t>AT</t>
  </si>
  <si>
    <t>AV</t>
  </si>
  <si>
    <t>BA</t>
  </si>
  <si>
    <t>BL</t>
  </si>
  <si>
    <t>BN</t>
  </si>
  <si>
    <t>BG</t>
  </si>
  <si>
    <t>BI</t>
  </si>
  <si>
    <t>BO</t>
  </si>
  <si>
    <t>BZ</t>
  </si>
  <si>
    <t>BS</t>
  </si>
  <si>
    <t>BR</t>
  </si>
  <si>
    <t>CA</t>
  </si>
  <si>
    <t>CL</t>
  </si>
  <si>
    <t>CB</t>
  </si>
  <si>
    <t>CE</t>
  </si>
  <si>
    <t>CT</t>
  </si>
  <si>
    <t>CZ</t>
  </si>
  <si>
    <t>CH</t>
  </si>
  <si>
    <t>CO</t>
  </si>
  <si>
    <t>CS</t>
  </si>
  <si>
    <t>CR</t>
  </si>
  <si>
    <t>KR</t>
  </si>
  <si>
    <t>CN</t>
  </si>
  <si>
    <t>EN</t>
  </si>
  <si>
    <t>FE</t>
  </si>
  <si>
    <t>FI</t>
  </si>
  <si>
    <t>FG</t>
  </si>
  <si>
    <t>Forli'-Cesena</t>
  </si>
  <si>
    <t>FO</t>
  </si>
  <si>
    <t>FR</t>
  </si>
  <si>
    <t>GE</t>
  </si>
  <si>
    <t>GO</t>
  </si>
  <si>
    <t>GR</t>
  </si>
  <si>
    <t>IM</t>
  </si>
  <si>
    <t>IS</t>
  </si>
  <si>
    <t>SP</t>
  </si>
  <si>
    <t>AQ</t>
  </si>
  <si>
    <t>LT</t>
  </si>
  <si>
    <t>LE</t>
  </si>
  <si>
    <t>LC</t>
  </si>
  <si>
    <t>LI</t>
  </si>
  <si>
    <t>LO</t>
  </si>
  <si>
    <t>LU</t>
  </si>
  <si>
    <t>MC</t>
  </si>
  <si>
    <t>MN</t>
  </si>
  <si>
    <t>MS</t>
  </si>
  <si>
    <t>MT</t>
  </si>
  <si>
    <t>ME</t>
  </si>
  <si>
    <t>MI</t>
  </si>
  <si>
    <t>MO</t>
  </si>
  <si>
    <t>NA</t>
  </si>
  <si>
    <t>NO</t>
  </si>
  <si>
    <t>NU</t>
  </si>
  <si>
    <t>OR</t>
  </si>
  <si>
    <t>PD</t>
  </si>
  <si>
    <t>PA</t>
  </si>
  <si>
    <t>PR</t>
  </si>
  <si>
    <t>PV</t>
  </si>
  <si>
    <t>PG</t>
  </si>
  <si>
    <t>PS</t>
  </si>
  <si>
    <t>PE</t>
  </si>
  <si>
    <t>PC</t>
  </si>
  <si>
    <t>PI</t>
  </si>
  <si>
    <t>PT</t>
  </si>
  <si>
    <t>PN</t>
  </si>
  <si>
    <t>PZ</t>
  </si>
  <si>
    <t>PO</t>
  </si>
  <si>
    <t>RG</t>
  </si>
  <si>
    <t>RA</t>
  </si>
  <si>
    <t>Reggio di Calabria</t>
  </si>
  <si>
    <t>RC</t>
  </si>
  <si>
    <t>Reggio nell'Emilia</t>
  </si>
  <si>
    <t>RE</t>
  </si>
  <si>
    <t>RI</t>
  </si>
  <si>
    <t>RN</t>
  </si>
  <si>
    <t>RM</t>
  </si>
  <si>
    <t>RO</t>
  </si>
  <si>
    <t>SA</t>
  </si>
  <si>
    <t>SS</t>
  </si>
  <si>
    <t>SV</t>
  </si>
  <si>
    <t>SI</t>
  </si>
  <si>
    <t>SR</t>
  </si>
  <si>
    <t>SO</t>
  </si>
  <si>
    <t>TA</t>
  </si>
  <si>
    <t>TE</t>
  </si>
  <si>
    <t>TR</t>
  </si>
  <si>
    <t>TO</t>
  </si>
  <si>
    <t>TP</t>
  </si>
  <si>
    <t>TN</t>
  </si>
  <si>
    <t>TV</t>
  </si>
  <si>
    <t>TS</t>
  </si>
  <si>
    <t>UD</t>
  </si>
  <si>
    <t>VA</t>
  </si>
  <si>
    <t>VE</t>
  </si>
  <si>
    <t>VB</t>
  </si>
  <si>
    <t>VC</t>
  </si>
  <si>
    <t>VR</t>
  </si>
  <si>
    <t>VV</t>
  </si>
  <si>
    <t>VI</t>
  </si>
  <si>
    <t>VT</t>
  </si>
  <si>
    <t>SIGLA</t>
  </si>
  <si>
    <t>PROVINCE</t>
  </si>
  <si>
    <t>Provincia</t>
  </si>
  <si>
    <t>ID</t>
  </si>
  <si>
    <t>VENDITORI</t>
  </si>
  <si>
    <t>Azzurri</t>
  </si>
  <si>
    <t>Gialli</t>
  </si>
  <si>
    <t>SETTORE</t>
  </si>
  <si>
    <t>Giocattoli</t>
  </si>
  <si>
    <t>Art. Regalo</t>
  </si>
  <si>
    <t>Libri</t>
  </si>
  <si>
    <t>ID Vendita</t>
  </si>
  <si>
    <t>NOME FASCE</t>
  </si>
  <si>
    <t>SOGLIA</t>
  </si>
  <si>
    <t>NR</t>
  </si>
  <si>
    <t>Modalità di pagamento</t>
  </si>
  <si>
    <t>Contanti</t>
  </si>
  <si>
    <t>Bonifico Bancario</t>
  </si>
  <si>
    <t>Carta di credito</t>
  </si>
  <si>
    <t>Bollettino postale</t>
  </si>
  <si>
    <t>Assegno Bancario</t>
  </si>
  <si>
    <t>ID tipo pagamento</t>
  </si>
  <si>
    <t>Regione</t>
  </si>
  <si>
    <t>Zona</t>
  </si>
  <si>
    <t>ID venditore</t>
  </si>
  <si>
    <t>Mese</t>
  </si>
  <si>
    <t>Fascia Vendite</t>
  </si>
  <si>
    <t>venditore</t>
  </si>
  <si>
    <t>Modalità di Pagamento</t>
  </si>
  <si>
    <t>=INDICE(Supporto!$M$2:$M$7;J2)</t>
  </si>
  <si>
    <t>=INDICE($K$2:$K$7;C11)</t>
  </si>
  <si>
    <t>regione</t>
  </si>
  <si>
    <t>zona</t>
  </si>
  <si>
    <t>mese</t>
  </si>
  <si>
    <t>fascia</t>
  </si>
  <si>
    <t>modalità</t>
  </si>
  <si>
    <t>=CERCA.VERT(D2;Supporto!$B$2:$C$104;2;0)</t>
  </si>
  <si>
    <t>=CERCA.VERT(H3;Supporto!$G$2:$H$104;2;0)</t>
  </si>
  <si>
    <t>=CERCA.VERT(C2;Supporto!$M$2:$N$7;2;0)</t>
  </si>
  <si>
    <t>=TESTO((B2);"mmmm")</t>
  </si>
  <si>
    <t>=SE(Vendite!F2&lt;&gt;"";CERCA(Vendite!F2;Supporto!$O$2:$P$6;Supporto!$P$2:$P$6);"")</t>
  </si>
  <si>
    <t>=CERCA.VERT(G2;Supporto!$O$10:$P$14;2;0)</t>
  </si>
  <si>
    <t>Anno</t>
  </si>
  <si>
    <t>Provvigione 8%</t>
  </si>
  <si>
    <t>Provvigione 10%</t>
  </si>
  <si>
    <t>=RICERCA.VERT(C2;$J$2:$K$7;2;FALSO)</t>
  </si>
  <si>
    <t>=RICERCA.VERT(C3;$J$2:$K$7;2;FALSO)</t>
  </si>
  <si>
    <t>provv. 8</t>
  </si>
  <si>
    <t>provv. 10</t>
  </si>
  <si>
    <t>=F2*0,08</t>
  </si>
  <si>
    <t>=F2*0,1</t>
  </si>
  <si>
    <t>per righe alternate colorate di questa tabella
home &gt; formatta come tabella
oppure layout pagina &gt; effetti</t>
  </si>
  <si>
    <t>per creare una nuova tabella pivot
click in una cella della tabella
inserisci &gt; tabella pivot
(controllare il range)</t>
  </si>
  <si>
    <t>prima di creare una tabella pivot
il foglio dei dati (questo)
bisogna farlo diventare una tabella
da home inserisci tabella
oppure home formatta come tabella
serve per poter inserire nuove colonne di dati
e se ci sono nuove formule da inserire 
non serve trascinarle</t>
  </si>
  <si>
    <t>fattura</t>
  </si>
  <si>
    <t>=CERCA.VERT(B1;Tabella1;2;FALSO)</t>
  </si>
  <si>
    <t>=SE(VAL.ERRORE(CERCA.VERT(B1;Tabella1;2;FALSO));"";CERCA.VERT(B1;Tabella1;2;FALSO))</t>
  </si>
  <si>
    <t xml:space="preserve">VAI </t>
  </si>
  <si>
    <t>formatt.</t>
  </si>
  <si>
    <t>=$F3&gt;1500 'rosa</t>
  </si>
  <si>
    <t>=$F3&gt;500 'verde</t>
  </si>
  <si>
    <t>=$F3&lt;500 'giallo</t>
  </si>
  <si>
    <t>col. F</t>
  </si>
  <si>
    <t>vendite</t>
  </si>
  <si>
    <t>=$F3=""</t>
  </si>
</sst>
</file>

<file path=xl/styles.xml><?xml version="1.0" encoding="utf-8"?>
<styleSheet xmlns="http://schemas.openxmlformats.org/spreadsheetml/2006/main">
  <numFmts count="1">
    <numFmt numFmtId="44" formatCode="_-&quot;€&quot;\ * #,##0.00_-;\-&quot;€&quot;\ * #,##0.00_-;_-&quot;€&quot;\ * &quot;-&quot;??_-;_-@_-"/>
  </numFmts>
  <fonts count="8">
    <font>
      <sz val="11"/>
      <color theme="1"/>
      <name val="Calibri"/>
      <family val="2"/>
      <scheme val="minor"/>
    </font>
    <font>
      <b/>
      <sz val="10"/>
      <name val="Arial"/>
      <family val="2"/>
    </font>
    <font>
      <sz val="10"/>
      <name val="Arial"/>
      <family val="2"/>
    </font>
    <font>
      <sz val="11"/>
      <color theme="1"/>
      <name val="Calibri"/>
      <family val="2"/>
      <scheme val="minor"/>
    </font>
    <font>
      <b/>
      <sz val="10"/>
      <color theme="0"/>
      <name val="Arial"/>
      <family val="2"/>
    </font>
    <font>
      <sz val="10"/>
      <name val="MS Sans Serif"/>
      <family val="2"/>
    </font>
    <font>
      <u/>
      <sz val="11"/>
      <color theme="10"/>
      <name val="Calibri"/>
      <family val="2"/>
    </font>
    <font>
      <b/>
      <sz val="15"/>
      <color rgb="FFFF0000"/>
      <name val="Calibri"/>
      <family val="2"/>
    </font>
  </fonts>
  <fills count="9">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theme="9"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theme="9" tint="0.39997558519241921"/>
      </bottom>
      <diagonal/>
    </border>
    <border>
      <left style="thin">
        <color indexed="64"/>
      </left>
      <right/>
      <top/>
      <bottom style="hair">
        <color indexed="64"/>
      </bottom>
      <diagonal/>
    </border>
  </borders>
  <cellStyleXfs count="5">
    <xf numFmtId="0" fontId="0" fillId="0" borderId="0"/>
    <xf numFmtId="0" fontId="2" fillId="0" borderId="0"/>
    <xf numFmtId="44" fontId="3"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cellStyleXfs>
  <cellXfs count="49">
    <xf numFmtId="0" fontId="0" fillId="0" borderId="0" xfId="0"/>
    <xf numFmtId="14" fontId="0" fillId="0" borderId="0" xfId="0" applyNumberFormat="1"/>
    <xf numFmtId="0" fontId="1" fillId="2" borderId="1" xfId="1" applyFont="1" applyFill="1" applyBorder="1" applyAlignment="1">
      <alignment horizontal="center"/>
    </xf>
    <xf numFmtId="0" fontId="2" fillId="0" borderId="0" xfId="1"/>
    <xf numFmtId="0" fontId="2" fillId="0" borderId="1" xfId="1" applyBorder="1"/>
    <xf numFmtId="0" fontId="2" fillId="0" borderId="0" xfId="1" applyBorder="1"/>
    <xf numFmtId="0" fontId="0" fillId="0" borderId="1" xfId="0" applyBorder="1"/>
    <xf numFmtId="0" fontId="2" fillId="0" borderId="1" xfId="1" applyBorder="1" applyAlignment="1">
      <alignment horizontal="center"/>
    </xf>
    <xf numFmtId="0" fontId="2" fillId="0" borderId="0" xfId="1" applyBorder="1" applyAlignment="1">
      <alignment horizontal="center"/>
    </xf>
    <xf numFmtId="0" fontId="0" fillId="0" borderId="0" xfId="0" applyAlignment="1">
      <alignment horizontal="center"/>
    </xf>
    <xf numFmtId="14" fontId="4" fillId="4" borderId="4" xfId="0" applyNumberFormat="1"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2" fillId="0" borderId="0" xfId="3" applyFont="1" applyAlignment="1">
      <alignment wrapText="1"/>
    </xf>
    <xf numFmtId="0" fontId="2" fillId="0" borderId="0" xfId="3" applyFont="1"/>
    <xf numFmtId="0" fontId="2" fillId="0" borderId="0" xfId="1" quotePrefix="1"/>
    <xf numFmtId="0" fontId="4" fillId="4"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44" fontId="0" fillId="0" borderId="0" xfId="0" applyNumberFormat="1" applyBorder="1"/>
    <xf numFmtId="0" fontId="0" fillId="8" borderId="2" xfId="0" applyFont="1" applyFill="1" applyBorder="1" applyAlignment="1">
      <alignment horizontal="center"/>
    </xf>
    <xf numFmtId="14" fontId="0" fillId="8" borderId="2" xfId="0" applyNumberFormat="1" applyFont="1" applyFill="1" applyBorder="1"/>
    <xf numFmtId="0" fontId="0" fillId="8" borderId="2" xfId="0" applyFont="1" applyFill="1" applyBorder="1"/>
    <xf numFmtId="44" fontId="0" fillId="8" borderId="2" xfId="2" applyNumberFormat="1" applyFont="1" applyFill="1" applyBorder="1"/>
    <xf numFmtId="1" fontId="0" fillId="8" borderId="2" xfId="2" applyNumberFormat="1" applyFont="1" applyFill="1" applyBorder="1" applyAlignment="1">
      <alignment horizontal="center"/>
    </xf>
    <xf numFmtId="0" fontId="0" fillId="8" borderId="2" xfId="0" applyNumberFormat="1" applyFont="1" applyFill="1" applyBorder="1"/>
    <xf numFmtId="0" fontId="0" fillId="8" borderId="2" xfId="0" applyNumberFormat="1" applyFont="1" applyFill="1" applyBorder="1" applyAlignment="1">
      <alignment horizontal="center"/>
    </xf>
    <xf numFmtId="0" fontId="0" fillId="8" borderId="3" xfId="0" applyNumberFormat="1" applyFont="1" applyFill="1" applyBorder="1" applyAlignment="1">
      <alignment horizontal="center"/>
    </xf>
    <xf numFmtId="0" fontId="0" fillId="8" borderId="6" xfId="0" applyNumberFormat="1" applyFont="1" applyFill="1" applyBorder="1" applyAlignment="1">
      <alignment horizontal="center"/>
    </xf>
    <xf numFmtId="44" fontId="0" fillId="8" borderId="2" xfId="0" applyNumberFormat="1" applyFont="1" applyFill="1" applyBorder="1"/>
    <xf numFmtId="0" fontId="0" fillId="0" borderId="2" xfId="0" applyFont="1" applyBorder="1" applyAlignment="1">
      <alignment horizontal="center"/>
    </xf>
    <xf numFmtId="14" fontId="0" fillId="0" borderId="2" xfId="0" applyNumberFormat="1" applyFont="1" applyBorder="1"/>
    <xf numFmtId="0" fontId="0" fillId="0" borderId="2" xfId="0" applyFont="1" applyBorder="1"/>
    <xf numFmtId="44" fontId="0" fillId="0" borderId="2" xfId="2" applyNumberFormat="1" applyFont="1" applyBorder="1"/>
    <xf numFmtId="1" fontId="0" fillId="0" borderId="2" xfId="2" applyNumberFormat="1" applyFont="1" applyBorder="1" applyAlignment="1">
      <alignment horizontal="center"/>
    </xf>
    <xf numFmtId="0" fontId="0" fillId="0" borderId="2" xfId="0" applyNumberFormat="1" applyFont="1" applyBorder="1"/>
    <xf numFmtId="0" fontId="0" fillId="0" borderId="2" xfId="0" applyNumberFormat="1" applyFont="1" applyBorder="1" applyAlignment="1">
      <alignment horizontal="center"/>
    </xf>
    <xf numFmtId="44" fontId="0" fillId="0" borderId="2" xfId="0" applyNumberFormat="1" applyFont="1" applyBorder="1"/>
    <xf numFmtId="0" fontId="0" fillId="8" borderId="5" xfId="0" applyFont="1" applyFill="1" applyBorder="1" applyAlignment="1">
      <alignment horizontal="center"/>
    </xf>
    <xf numFmtId="0" fontId="0" fillId="0" borderId="5" xfId="0" applyFont="1" applyBorder="1" applyAlignment="1">
      <alignment horizontal="center"/>
    </xf>
    <xf numFmtId="44" fontId="0" fillId="8" borderId="9" xfId="0" applyNumberFormat="1" applyFont="1" applyFill="1" applyBorder="1"/>
    <xf numFmtId="44" fontId="0" fillId="0" borderId="9" xfId="0" applyNumberFormat="1" applyFont="1" applyBorder="1"/>
    <xf numFmtId="0" fontId="4" fillId="4"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7" fillId="7" borderId="0" xfId="4" applyFont="1" applyFill="1" applyAlignment="1" applyProtection="1">
      <alignment horizontal="center" vertical="center"/>
    </xf>
    <xf numFmtId="0" fontId="1" fillId="6" borderId="0" xfId="3" applyFont="1" applyFill="1" applyAlignment="1">
      <alignment horizontal="center" vertical="center" wrapText="1"/>
    </xf>
    <xf numFmtId="0" fontId="1" fillId="3" borderId="0" xfId="3" applyFont="1" applyFill="1" applyAlignment="1">
      <alignment horizontal="center" vertical="center" wrapText="1"/>
    </xf>
    <xf numFmtId="0" fontId="1" fillId="5" borderId="0" xfId="3" applyFont="1" applyFill="1" applyAlignment="1">
      <alignment horizontal="center" vertical="center" wrapText="1"/>
    </xf>
  </cellXfs>
  <cellStyles count="5">
    <cellStyle name="Collegamento ipertestuale" xfId="4" builtinId="8"/>
    <cellStyle name="Normal_PIVOT" xfId="3"/>
    <cellStyle name="Normale" xfId="0" builtinId="0"/>
    <cellStyle name="Normale 2" xfId="1"/>
    <cellStyle name="Valuta" xfId="2" builtinId="4"/>
  </cellStyles>
  <dxfs count="22">
    <dxf>
      <fill>
        <patternFill>
          <bgColor rgb="FFFFFF00"/>
        </patternFill>
      </fill>
    </dxf>
    <dxf>
      <fill>
        <patternFill>
          <bgColor rgb="FF92D050"/>
        </patternFill>
      </fill>
    </dxf>
    <dxf>
      <fill>
        <patternFill>
          <bgColor theme="9" tint="0.39994506668294322"/>
        </patternFill>
      </fill>
    </dxf>
    <dxf>
      <fill>
        <patternFill>
          <bgColor theme="8" tint="0.39994506668294322"/>
        </patternFill>
      </fill>
    </dxf>
    <dxf>
      <font>
        <b val="0"/>
        <i val="0"/>
        <strike val="0"/>
        <condense val="0"/>
        <extend val="0"/>
        <outline val="0"/>
        <shadow val="0"/>
        <u val="none"/>
        <vertAlign val="baseline"/>
        <sz val="11"/>
        <color theme="1"/>
        <name val="Calibri"/>
        <scheme val="minor"/>
      </font>
      <numFmt numFmtId="34" formatCode="_-&quot;€&quot;\ * #,##0.00_-;\-&quot;€&quot;\ * #,##0.00_-;_-&quot;€&quot;\ * &quot;-&quot;??_-;_-@_-"/>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34" formatCode="_-&quot;€&quot;\ * #,##0.00_-;\-&quot;€&quot;\ * #,##0.00_-;_-&quot;€&quot;\ * &quot;-&quot;??_-;_-@_-"/>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relativeIndent="0" justifyLastLine="0" shrinkToFit="0" mergeCell="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34" formatCode="_-&quot;€&quot;\ * #,##0.00_-;\-&quot;€&quot;\ * #,##0.00_-;_-&quot;€&quot;\ * &quot;-&quot;??_-;_-@_-"/>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9" formatCode="dd/mm/yyyy"/>
      <border diagonalUp="0" diagonalDown="0">
        <left style="thin">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right style="thin">
          <color indexed="64"/>
        </right>
        <top style="hair">
          <color indexed="64"/>
        </top>
        <bottom style="hair">
          <color indexed="64"/>
        </bottom>
        <vertical/>
        <horizontal/>
      </border>
    </dxf>
    <dxf>
      <border outline="0">
        <left style="thin">
          <color indexed="64"/>
        </left>
        <right style="thin">
          <color indexed="64"/>
        </right>
        <top style="thin">
          <color indexed="64"/>
        </top>
        <bottom style="hair">
          <color indexed="64"/>
        </bottom>
      </border>
    </dxf>
    <dxf>
      <font>
        <b/>
        <i val="0"/>
        <strike val="0"/>
        <condense val="0"/>
        <extend val="0"/>
        <outline val="0"/>
        <shadow val="0"/>
        <u val="none"/>
        <vertAlign val="baseline"/>
        <sz val="10"/>
        <color theme="0"/>
        <name val="Arial"/>
        <scheme val="none"/>
      </font>
      <fill>
        <patternFill patternType="solid">
          <fgColor indexed="64"/>
          <bgColor theme="1"/>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maxm62" displayName="maxm62" ref="A2:P20" totalsRowShown="0" headerRowDxfId="21" tableBorderDxfId="20">
  <autoFilter ref="A2:P20"/>
  <tableColumns count="16">
    <tableColumn id="1" name="ID Vendita" dataDxfId="19"/>
    <tableColumn id="2" name="data" dataDxfId="18"/>
    <tableColumn id="3" name="Venditore" dataDxfId="17"/>
    <tableColumn id="4" name="Provincia" dataDxfId="16"/>
    <tableColumn id="5" name="Settore" dataDxfId="15"/>
    <tableColumn id="6" name="Fatturato " dataDxfId="14" dataCellStyle="Valuta"/>
    <tableColumn id="7" name="ID tipo pagamento" dataDxfId="13" dataCellStyle="Valuta"/>
    <tableColumn id="8" name="Regione" dataDxfId="12">
      <calculatedColumnFormula>VLOOKUP(Vendite!$D3,Supporto!$B$2:$C$104,2,0)</calculatedColumnFormula>
    </tableColumn>
    <tableColumn id="9" name="Zona" dataDxfId="11">
      <calculatedColumnFormula>VLOOKUP(Vendite!$H3,Supporto!$G$2:$H$104,2,0)</calculatedColumnFormula>
    </tableColumn>
    <tableColumn id="10" name="ID venditore" dataDxfId="10">
      <calculatedColumnFormula>VLOOKUP(Vendite!$C3,Supporto!$M$2:$N$7,2,0)</calculatedColumnFormula>
    </tableColumn>
    <tableColumn id="11" name="Anno" dataDxfId="9">
      <calculatedColumnFormula>YEAR(Vendite!$B3)</calculatedColumnFormula>
    </tableColumn>
    <tableColumn id="12" name="Mese" dataDxfId="8">
      <calculatedColumnFormula>TEXT((Vendite!$B3),"mmmm")</calculatedColumnFormula>
    </tableColumn>
    <tableColumn id="13" name="Fascia Vendite" dataDxfId="7">
      <calculatedColumnFormula>IF(Vendite!$F3&lt;&gt;"",LOOKUP(Vendite!$F3,Supporto!$O$2:$P$6,Supporto!$P$2:$P$6),"")</calculatedColumnFormula>
    </tableColumn>
    <tableColumn id="14" name="Modalità di Pagamento" dataDxfId="6">
      <calculatedColumnFormula>VLOOKUP(Vendite!$G3,Supporto!$O$10:$P$14,2,0)</calculatedColumnFormula>
    </tableColumn>
    <tableColumn id="15" name="Provvigione 8%" dataDxfId="5">
      <calculatedColumnFormula>Vendite!$F3*0.08</calculatedColumnFormula>
    </tableColumn>
    <tableColumn id="16" name="Provvigione 10%" dataDxfId="4">
      <calculatedColumnFormula>Vendite!$F3*0.1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oglio1"/>
  <dimension ref="A1:V20"/>
  <sheetViews>
    <sheetView tabSelected="1" zoomScaleNormal="100" workbookViewId="0">
      <selection activeCell="D8" sqref="D8"/>
    </sheetView>
  </sheetViews>
  <sheetFormatPr defaultRowHeight="15"/>
  <cols>
    <col min="1" max="1" width="12.5703125" style="9" customWidth="1"/>
    <col min="2" max="2" width="10.7109375" style="1" customWidth="1"/>
    <col min="3" max="3" width="12" customWidth="1"/>
    <col min="4" max="4" width="25.42578125" customWidth="1"/>
    <col min="5" max="5" width="11.140625" customWidth="1"/>
    <col min="6" max="6" width="12.7109375" customWidth="1"/>
    <col min="7" max="7" width="20.85546875" style="9" customWidth="1"/>
    <col min="8" max="8" width="17.28515625" customWidth="1"/>
    <col min="9" max="9" width="14" customWidth="1"/>
    <col min="10" max="10" width="14.140625" customWidth="1"/>
    <col min="11" max="11" width="12.28515625" customWidth="1"/>
    <col min="12" max="12" width="13.7109375" style="9" customWidth="1"/>
    <col min="13" max="13" width="34.85546875" customWidth="1"/>
    <col min="14" max="14" width="27.140625" style="9" customWidth="1"/>
    <col min="15" max="15" width="17.85546875" customWidth="1"/>
    <col min="16" max="17" width="19.42578125" customWidth="1"/>
    <col min="18" max="18" width="9.140625" customWidth="1"/>
  </cols>
  <sheetData>
    <row r="1" spans="1:22" ht="25.5" customHeight="1">
      <c r="A1" s="45"/>
      <c r="B1" s="45"/>
      <c r="C1" s="45"/>
    </row>
    <row r="2" spans="1:22" ht="26.1" customHeight="1">
      <c r="A2" s="10" t="s">
        <v>253</v>
      </c>
      <c r="B2" s="11" t="s">
        <v>7</v>
      </c>
      <c r="C2" s="12" t="s">
        <v>0</v>
      </c>
      <c r="D2" s="12" t="s">
        <v>244</v>
      </c>
      <c r="E2" s="12" t="s">
        <v>9</v>
      </c>
      <c r="F2" s="12" t="s">
        <v>6</v>
      </c>
      <c r="G2" s="13" t="s">
        <v>263</v>
      </c>
      <c r="H2" s="12" t="s">
        <v>264</v>
      </c>
      <c r="I2" s="12" t="s">
        <v>265</v>
      </c>
      <c r="J2" s="12" t="s">
        <v>266</v>
      </c>
      <c r="K2" s="42" t="s">
        <v>284</v>
      </c>
      <c r="L2" s="17" t="s">
        <v>267</v>
      </c>
      <c r="M2" s="43" t="s">
        <v>268</v>
      </c>
      <c r="N2" s="12" t="s">
        <v>270</v>
      </c>
      <c r="O2" s="12" t="s">
        <v>285</v>
      </c>
      <c r="P2" s="44" t="s">
        <v>286</v>
      </c>
      <c r="Q2" s="18" t="s">
        <v>299</v>
      </c>
    </row>
    <row r="3" spans="1:22">
      <c r="A3" s="38">
        <v>1</v>
      </c>
      <c r="B3" s="21">
        <v>41719</v>
      </c>
      <c r="C3" s="20" t="s">
        <v>8</v>
      </c>
      <c r="D3" s="22" t="s">
        <v>101</v>
      </c>
      <c r="E3" s="22" t="s">
        <v>252</v>
      </c>
      <c r="F3" s="23">
        <v>2001</v>
      </c>
      <c r="G3" s="24">
        <v>3</v>
      </c>
      <c r="H3" s="25" t="str">
        <f>VLOOKUP(Vendite!$D3,Supporto!$B$2:$C$104,2,0)</f>
        <v>Emilia-Romagna</v>
      </c>
      <c r="I3" s="26" t="str">
        <f>VLOOKUP(Vendite!$H3,Supporto!$G$2:$H$104,2,0)</f>
        <v>NORD</v>
      </c>
      <c r="J3" s="26">
        <f>VLOOKUP(Vendite!$C3,Supporto!$M$2:$N$7,2,0)</f>
        <v>2</v>
      </c>
      <c r="K3" s="27">
        <f>YEAR(Vendite!$B3)</f>
        <v>2014</v>
      </c>
      <c r="L3" s="28" t="str">
        <f>TEXT((Vendite!$B3),"mmmm")</f>
        <v>marzo</v>
      </c>
      <c r="M3" s="25" t="str">
        <f>IF(Vendite!$F3&lt;&gt;"",LOOKUP(Vendite!$F3,Supporto!$O$2:$P$6,Supporto!$P$2:$P$6),"")</f>
        <v>Fascia 5 (da 1500 € e oltre)</v>
      </c>
      <c r="N3" s="26" t="str">
        <f>VLOOKUP(Vendite!$G3,Supporto!$O$10:$P$14,2,0)</f>
        <v>Carta di credito</v>
      </c>
      <c r="O3" s="29">
        <f>Vendite!$F3*0.08</f>
        <v>160.08000000000001</v>
      </c>
      <c r="P3" s="40">
        <f>Vendite!$F3*0.1</f>
        <v>200.10000000000002</v>
      </c>
      <c r="Q3" s="19"/>
      <c r="R3" s="48" t="s">
        <v>295</v>
      </c>
      <c r="S3" s="48"/>
      <c r="T3" s="48"/>
      <c r="U3" s="48"/>
      <c r="V3" s="48"/>
    </row>
    <row r="4" spans="1:22" ht="15" customHeight="1">
      <c r="A4" s="39">
        <v>2</v>
      </c>
      <c r="B4" s="31">
        <v>41714</v>
      </c>
      <c r="C4" s="30" t="s">
        <v>3</v>
      </c>
      <c r="D4" s="32" t="s">
        <v>103</v>
      </c>
      <c r="E4" s="32" t="s">
        <v>252</v>
      </c>
      <c r="F4" s="33">
        <v>1496</v>
      </c>
      <c r="G4" s="34">
        <v>5</v>
      </c>
      <c r="H4" s="35" t="str">
        <f>VLOOKUP(Vendite!$D4,Supporto!$B$2:$C$104,2,0)</f>
        <v>Toscana</v>
      </c>
      <c r="I4" s="36" t="str">
        <f>VLOOKUP(Vendite!$H4,Supporto!$G$2:$H$104,2,0)</f>
        <v>CENTRO</v>
      </c>
      <c r="J4" s="36">
        <f>VLOOKUP(Vendite!$C4,Supporto!$M$2:$N$7,2,0)</f>
        <v>1</v>
      </c>
      <c r="K4" s="36">
        <f>YEAR(Vendite!$B4)</f>
        <v>2014</v>
      </c>
      <c r="L4" s="36" t="str">
        <f>TEXT((Vendite!$B4),"mmmm")</f>
        <v>marzo</v>
      </c>
      <c r="M4" s="35" t="str">
        <f>IF(Vendite!$F4&lt;&gt;"",LOOKUP(Vendite!$F4,Supporto!$O$2:$P$6,Supporto!$P$2:$P$6),"")</f>
        <v>Fascia 4 (da 1200 €  a meno di 1500 €)</v>
      </c>
      <c r="N4" s="36" t="str">
        <f>VLOOKUP(Vendite!$G4,Supporto!$O$10:$P$14,2,0)</f>
        <v>Assegno Bancario</v>
      </c>
      <c r="O4" s="37">
        <f>Vendite!$F4*0.08</f>
        <v>119.68</v>
      </c>
      <c r="P4" s="41">
        <f>Vendite!$F4*0.1</f>
        <v>149.6</v>
      </c>
      <c r="Q4" s="19"/>
      <c r="R4" s="48"/>
      <c r="S4" s="48"/>
      <c r="T4" s="48"/>
      <c r="U4" s="48"/>
      <c r="V4" s="48"/>
    </row>
    <row r="5" spans="1:22">
      <c r="A5" s="38">
        <v>3</v>
      </c>
      <c r="B5" s="21">
        <v>41694</v>
      </c>
      <c r="C5" s="20" t="s">
        <v>3</v>
      </c>
      <c r="D5" s="22" t="s">
        <v>130</v>
      </c>
      <c r="E5" s="22" t="s">
        <v>10</v>
      </c>
      <c r="F5" s="23">
        <v>1342</v>
      </c>
      <c r="G5" s="24">
        <v>4</v>
      </c>
      <c r="H5" s="25" t="str">
        <f>VLOOKUP(Vendite!$D5,Supporto!$B$2:$C$104,2,0)</f>
        <v>Piemonte</v>
      </c>
      <c r="I5" s="26" t="str">
        <f>VLOOKUP(Vendite!$H5,Supporto!$G$2:$H$104,2,0)</f>
        <v>NORD</v>
      </c>
      <c r="J5" s="26">
        <f>VLOOKUP(Vendite!$C5,Supporto!$M$2:$N$7,2,0)</f>
        <v>1</v>
      </c>
      <c r="K5" s="26">
        <f>YEAR(Vendite!$B5)</f>
        <v>2014</v>
      </c>
      <c r="L5" s="26" t="str">
        <f>TEXT((Vendite!$B5),"mmmm")</f>
        <v>febbraio</v>
      </c>
      <c r="M5" s="25" t="str">
        <f>IF(Vendite!$F5&lt;&gt;"",LOOKUP(Vendite!$F5,Supporto!$O$2:$P$6,Supporto!$P$2:$P$6),"")</f>
        <v>Fascia 4 (da 1200 €  a meno di 1500 €)</v>
      </c>
      <c r="N5" s="26" t="str">
        <f>VLOOKUP(Vendite!$G5,Supporto!$O$10:$P$14,2,0)</f>
        <v>Bollettino postale</v>
      </c>
      <c r="O5" s="29">
        <f>Vendite!$F5*0.08</f>
        <v>107.36</v>
      </c>
      <c r="P5" s="40">
        <f>Vendite!$F5*0.1</f>
        <v>134.20000000000002</v>
      </c>
      <c r="Q5" s="19"/>
      <c r="R5" s="48"/>
      <c r="S5" s="48"/>
      <c r="T5" s="48"/>
      <c r="U5" s="48"/>
      <c r="V5" s="48"/>
    </row>
    <row r="6" spans="1:22" ht="15" customHeight="1">
      <c r="A6" s="39">
        <v>4</v>
      </c>
      <c r="B6" s="31">
        <v>41810</v>
      </c>
      <c r="C6" s="30" t="s">
        <v>247</v>
      </c>
      <c r="D6" s="32" t="s">
        <v>108</v>
      </c>
      <c r="E6" s="32" t="s">
        <v>251</v>
      </c>
      <c r="F6" s="33">
        <v>972</v>
      </c>
      <c r="G6" s="34">
        <v>1</v>
      </c>
      <c r="H6" s="35" t="str">
        <f>VLOOKUP(Vendite!$D6,Supporto!$B$2:$C$104,2,0)</f>
        <v>Emilia-Romagna</v>
      </c>
      <c r="I6" s="36" t="str">
        <f>VLOOKUP(Vendite!$H6,Supporto!$G$2:$H$104,2,0)</f>
        <v>NORD</v>
      </c>
      <c r="J6" s="36">
        <f>VLOOKUP(Vendite!$C6,Supporto!$M$2:$N$7,2,0)</f>
        <v>4</v>
      </c>
      <c r="K6" s="36">
        <f>YEAR(Vendite!$B6)</f>
        <v>2014</v>
      </c>
      <c r="L6" s="36" t="str">
        <f>TEXT((Vendite!$B6),"mmmm")</f>
        <v>giugno</v>
      </c>
      <c r="M6" s="35" t="str">
        <f>IF(Vendite!$F6&lt;&gt;"",LOOKUP(Vendite!$F6,Supporto!$O$2:$P$6,Supporto!$P$2:$P$6),"")</f>
        <v>Fascia 3 (da 800 €  a meno di 1200 €)</v>
      </c>
      <c r="N6" s="36" t="str">
        <f>VLOOKUP(Vendite!$G6,Supporto!$O$10:$P$14,2,0)</f>
        <v>Contanti</v>
      </c>
      <c r="O6" s="37">
        <f>Vendite!$F6*0.08</f>
        <v>77.760000000000005</v>
      </c>
      <c r="P6" s="41">
        <f>Vendite!$F6*0.1</f>
        <v>97.2</v>
      </c>
      <c r="Q6" s="19"/>
      <c r="R6" s="48"/>
      <c r="S6" s="48"/>
      <c r="T6" s="48"/>
      <c r="U6" s="48"/>
      <c r="V6" s="48"/>
    </row>
    <row r="7" spans="1:22">
      <c r="A7" s="38">
        <v>5</v>
      </c>
      <c r="B7" s="21">
        <v>41663</v>
      </c>
      <c r="C7" s="20" t="s">
        <v>3</v>
      </c>
      <c r="D7" s="22" t="s">
        <v>102</v>
      </c>
      <c r="E7" s="22" t="s">
        <v>10</v>
      </c>
      <c r="F7" s="23">
        <v>348</v>
      </c>
      <c r="G7" s="24">
        <v>2</v>
      </c>
      <c r="H7" s="25" t="str">
        <f>VLOOKUP(Vendite!$D7,Supporto!$B$2:$C$104,2,0)</f>
        <v>Toscana</v>
      </c>
      <c r="I7" s="26" t="str">
        <f>VLOOKUP(Vendite!$H7,Supporto!$G$2:$H$104,2,0)</f>
        <v>CENTRO</v>
      </c>
      <c r="J7" s="26">
        <f>VLOOKUP(Vendite!$C7,Supporto!$M$2:$N$7,2,0)</f>
        <v>1</v>
      </c>
      <c r="K7" s="26">
        <f>YEAR(Vendite!$B7)</f>
        <v>2014</v>
      </c>
      <c r="L7" s="26" t="str">
        <f>TEXT((Vendite!$B7),"mmmm")</f>
        <v>gennaio</v>
      </c>
      <c r="M7" s="25" t="str">
        <f>IF(Vendite!$F7&lt;&gt;"",LOOKUP(Vendite!$F7,Supporto!$O$2:$P$6,Supporto!$P$2:$P$6),"")</f>
        <v>Fascia 1 (inferiore a 400 €)</v>
      </c>
      <c r="N7" s="26" t="str">
        <f>VLOOKUP(Vendite!$G7,Supporto!$O$10:$P$14,2,0)</f>
        <v>Bonifico Bancario</v>
      </c>
      <c r="O7" s="29">
        <f>Vendite!$F7*0.08</f>
        <v>27.84</v>
      </c>
      <c r="P7" s="40">
        <f>Vendite!$F7*0.1</f>
        <v>34.800000000000004</v>
      </c>
      <c r="Q7" s="19"/>
      <c r="R7" s="48"/>
      <c r="S7" s="48"/>
      <c r="T7" s="48"/>
      <c r="U7" s="48"/>
      <c r="V7" s="48"/>
    </row>
    <row r="8" spans="1:22">
      <c r="A8" s="39">
        <v>6</v>
      </c>
      <c r="B8" s="31">
        <v>41701</v>
      </c>
      <c r="C8" s="30" t="s">
        <v>3</v>
      </c>
      <c r="D8" s="32" t="s">
        <v>131</v>
      </c>
      <c r="E8" s="32" t="s">
        <v>11</v>
      </c>
      <c r="F8" s="33">
        <v>31</v>
      </c>
      <c r="G8" s="34">
        <v>1</v>
      </c>
      <c r="H8" s="35" t="str">
        <f>VLOOKUP(Vendite!$D8,Supporto!$B$2:$C$104,2,0)</f>
        <v>Piemonte</v>
      </c>
      <c r="I8" s="36" t="str">
        <f>VLOOKUP(Vendite!$H8,Supporto!$G$2:$H$104,2,0)</f>
        <v>NORD</v>
      </c>
      <c r="J8" s="36">
        <f>VLOOKUP(Vendite!$C8,Supporto!$M$2:$N$7,2,0)</f>
        <v>1</v>
      </c>
      <c r="K8" s="36">
        <f>YEAR(Vendite!$B8)</f>
        <v>2014</v>
      </c>
      <c r="L8" s="36" t="str">
        <f>TEXT((Vendite!$B8),"mmmm")</f>
        <v>marzo</v>
      </c>
      <c r="M8" s="35" t="str">
        <f>IF(Vendite!$F8&lt;&gt;"",LOOKUP(Vendite!$F8,Supporto!$O$2:$P$6,Supporto!$P$2:$P$6),"")</f>
        <v>Fascia 1 (inferiore a 400 €)</v>
      </c>
      <c r="N8" s="36" t="str">
        <f>VLOOKUP(Vendite!$G8,Supporto!$O$10:$P$14,2,0)</f>
        <v>Contanti</v>
      </c>
      <c r="O8" s="37">
        <f>Vendite!$F8*0.08</f>
        <v>2.48</v>
      </c>
      <c r="P8" s="41">
        <f>Vendite!$F8*0.1</f>
        <v>3.1</v>
      </c>
      <c r="Q8" s="19"/>
      <c r="R8" s="48"/>
      <c r="S8" s="48"/>
      <c r="T8" s="48"/>
      <c r="U8" s="48"/>
      <c r="V8" s="48"/>
    </row>
    <row r="9" spans="1:22">
      <c r="A9" s="38">
        <v>7</v>
      </c>
      <c r="B9" s="21">
        <v>41738</v>
      </c>
      <c r="C9" s="20" t="s">
        <v>3</v>
      </c>
      <c r="D9" s="22" t="s">
        <v>114</v>
      </c>
      <c r="E9" s="22" t="s">
        <v>251</v>
      </c>
      <c r="F9" s="23">
        <v>1087</v>
      </c>
      <c r="G9" s="24">
        <v>4</v>
      </c>
      <c r="H9" s="25" t="str">
        <f>VLOOKUP(Vendite!$D9,Supporto!$B$2:$C$104,2,0)</f>
        <v>Sardegna</v>
      </c>
      <c r="I9" s="26" t="str">
        <f>VLOOKUP(Vendite!$H9,Supporto!$G$2:$H$104,2,0)</f>
        <v>ISOLE</v>
      </c>
      <c r="J9" s="26">
        <f>VLOOKUP(Vendite!$C9,Supporto!$M$2:$N$7,2,0)</f>
        <v>1</v>
      </c>
      <c r="K9" s="26">
        <f>YEAR(Vendite!$B9)</f>
        <v>2014</v>
      </c>
      <c r="L9" s="26" t="str">
        <f>TEXT((Vendite!$B9),"mmmm")</f>
        <v>aprile</v>
      </c>
      <c r="M9" s="25" t="str">
        <f>IF(Vendite!$F9&lt;&gt;"",LOOKUP(Vendite!$F9,Supporto!$O$2:$P$6,Supporto!$P$2:$P$6),"")</f>
        <v>Fascia 3 (da 800 €  a meno di 1200 €)</v>
      </c>
      <c r="N9" s="26" t="str">
        <f>VLOOKUP(Vendite!$G9,Supporto!$O$10:$P$14,2,0)</f>
        <v>Bollettino postale</v>
      </c>
      <c r="O9" s="29">
        <f>Vendite!$F9*0.08</f>
        <v>86.960000000000008</v>
      </c>
      <c r="P9" s="40">
        <f>Vendite!$F9*0.1</f>
        <v>108.7</v>
      </c>
      <c r="Q9" s="19"/>
      <c r="R9" s="48"/>
      <c r="S9" s="48"/>
      <c r="T9" s="48"/>
      <c r="U9" s="48"/>
      <c r="V9" s="48"/>
    </row>
    <row r="10" spans="1:22">
      <c r="A10" s="39">
        <v>8</v>
      </c>
      <c r="B10" s="31">
        <v>41742</v>
      </c>
      <c r="C10" s="30" t="s">
        <v>247</v>
      </c>
      <c r="D10" s="32" t="s">
        <v>114</v>
      </c>
      <c r="E10" s="32" t="s">
        <v>10</v>
      </c>
      <c r="F10" s="33">
        <v>760</v>
      </c>
      <c r="G10" s="34">
        <v>2</v>
      </c>
      <c r="H10" s="35" t="str">
        <f>VLOOKUP(Vendite!$D10,Supporto!$B$2:$C$104,2,0)</f>
        <v>Sardegna</v>
      </c>
      <c r="I10" s="36" t="str">
        <f>VLOOKUP(Vendite!$H10,Supporto!$G$2:$H$104,2,0)</f>
        <v>ISOLE</v>
      </c>
      <c r="J10" s="36">
        <f>VLOOKUP(Vendite!$C10,Supporto!$M$2:$N$7,2,0)</f>
        <v>4</v>
      </c>
      <c r="K10" s="36">
        <f>YEAR(Vendite!$B10)</f>
        <v>2014</v>
      </c>
      <c r="L10" s="36" t="str">
        <f>TEXT((Vendite!$B10),"mmmm")</f>
        <v>aprile</v>
      </c>
      <c r="M10" s="35" t="str">
        <f>IF(Vendite!$F10&lt;&gt;"",LOOKUP(Vendite!$F10,Supporto!$O$2:$P$6,Supporto!$P$2:$P$6),"")</f>
        <v>Fascia 2 (da 400 €  a meno di 800 €)</v>
      </c>
      <c r="N10" s="36" t="str">
        <f>VLOOKUP(Vendite!$G10,Supporto!$O$10:$P$14,2,0)</f>
        <v>Bonifico Bancario</v>
      </c>
      <c r="O10" s="37">
        <f>Vendite!$F10*0.08</f>
        <v>60.800000000000004</v>
      </c>
      <c r="P10" s="41">
        <f>Vendite!$F10*0.1</f>
        <v>76</v>
      </c>
      <c r="Q10" s="19"/>
      <c r="R10" s="48"/>
      <c r="S10" s="48"/>
      <c r="T10" s="48"/>
      <c r="U10" s="48"/>
      <c r="V10" s="48"/>
    </row>
    <row r="11" spans="1:22">
      <c r="A11" s="38">
        <v>9</v>
      </c>
      <c r="B11" s="21">
        <v>41754</v>
      </c>
      <c r="C11" s="20" t="s">
        <v>247</v>
      </c>
      <c r="D11" s="22" t="s">
        <v>103</v>
      </c>
      <c r="E11" s="22" t="s">
        <v>10</v>
      </c>
      <c r="F11" s="23">
        <v>10</v>
      </c>
      <c r="G11" s="24">
        <v>5</v>
      </c>
      <c r="H11" s="25" t="str">
        <f>VLOOKUP(Vendite!$D11,Supporto!$B$2:$C$104,2,0)</f>
        <v>Toscana</v>
      </c>
      <c r="I11" s="26" t="str">
        <f>VLOOKUP(Vendite!$H11,Supporto!$G$2:$H$104,2,0)</f>
        <v>CENTRO</v>
      </c>
      <c r="J11" s="26">
        <f>VLOOKUP(Vendite!$C11,Supporto!$M$2:$N$7,2,0)</f>
        <v>4</v>
      </c>
      <c r="K11" s="26">
        <f>YEAR(Vendite!$B11)</f>
        <v>2014</v>
      </c>
      <c r="L11" s="26" t="str">
        <f>TEXT((Vendite!$B11),"mmmm")</f>
        <v>aprile</v>
      </c>
      <c r="M11" s="25" t="str">
        <f>IF(Vendite!$F11&lt;&gt;"",LOOKUP(Vendite!$F11,Supporto!$O$2:$P$6,Supporto!$P$2:$P$6),"")</f>
        <v>Fascia 1 (inferiore a 400 €)</v>
      </c>
      <c r="N11" s="26" t="str">
        <f>VLOOKUP(Vendite!$G11,Supporto!$O$10:$P$14,2,0)</f>
        <v>Assegno Bancario</v>
      </c>
      <c r="O11" s="29">
        <f>Vendite!$F11*0.08</f>
        <v>0.8</v>
      </c>
      <c r="P11" s="40">
        <f>Vendite!$F11*0.1</f>
        <v>1</v>
      </c>
      <c r="Q11" s="19"/>
      <c r="R11" s="14"/>
      <c r="S11" s="14"/>
      <c r="T11" s="14"/>
      <c r="U11" s="14"/>
      <c r="V11" s="14"/>
    </row>
    <row r="12" spans="1:22">
      <c r="A12" s="39">
        <v>10</v>
      </c>
      <c r="B12" s="31">
        <v>41722</v>
      </c>
      <c r="C12" s="30" t="s">
        <v>247</v>
      </c>
      <c r="D12" s="32" t="s">
        <v>126</v>
      </c>
      <c r="E12" s="32" t="s">
        <v>252</v>
      </c>
      <c r="F12" s="33">
        <v>3000</v>
      </c>
      <c r="G12" s="34">
        <v>2</v>
      </c>
      <c r="H12" s="35" t="str">
        <f>VLOOKUP(Vendite!$D12,Supporto!$B$2:$C$104,2,0)</f>
        <v>Friuli-Venezia Giulia</v>
      </c>
      <c r="I12" s="36" t="str">
        <f>VLOOKUP(Vendite!$H12,Supporto!$G$2:$H$104,2,0)</f>
        <v>NORD</v>
      </c>
      <c r="J12" s="36">
        <f>VLOOKUP(Vendite!$C12,Supporto!$M$2:$N$7,2,0)</f>
        <v>4</v>
      </c>
      <c r="K12" s="36">
        <f>YEAR(Vendite!$B12)</f>
        <v>2014</v>
      </c>
      <c r="L12" s="36" t="str">
        <f>TEXT((Vendite!$B12),"mmmm")</f>
        <v>marzo</v>
      </c>
      <c r="M12" s="35" t="str">
        <f>IF(Vendite!$F12&lt;&gt;"",LOOKUP(Vendite!$F12,Supporto!$O$2:$P$6,Supporto!$P$2:$P$6),"")</f>
        <v>Fascia 5 (da 1500 € e oltre)</v>
      </c>
      <c r="N12" s="36" t="str">
        <f>VLOOKUP(Vendite!$G12,Supporto!$O$10:$P$14,2,0)</f>
        <v>Bonifico Bancario</v>
      </c>
      <c r="O12" s="37">
        <f>Vendite!$F12*0.08</f>
        <v>240</v>
      </c>
      <c r="P12" s="41">
        <f>Vendite!$F12*0.1</f>
        <v>300</v>
      </c>
      <c r="Q12" s="19"/>
      <c r="R12" s="46" t="s">
        <v>294</v>
      </c>
      <c r="S12" s="46"/>
      <c r="T12" s="46"/>
      <c r="U12" s="46"/>
      <c r="V12" s="46"/>
    </row>
    <row r="13" spans="1:22">
      <c r="A13" s="38">
        <v>11</v>
      </c>
      <c r="B13" s="21">
        <v>41784</v>
      </c>
      <c r="C13" s="20" t="s">
        <v>247</v>
      </c>
      <c r="D13" s="22" t="s">
        <v>114</v>
      </c>
      <c r="E13" s="22" t="s">
        <v>10</v>
      </c>
      <c r="F13" s="23">
        <v>19</v>
      </c>
      <c r="G13" s="24">
        <v>1</v>
      </c>
      <c r="H13" s="25" t="str">
        <f>VLOOKUP(Vendite!$D13,Supporto!$B$2:$C$104,2,0)</f>
        <v>Sardegna</v>
      </c>
      <c r="I13" s="26" t="str">
        <f>VLOOKUP(Vendite!$H13,Supporto!$G$2:$H$104,2,0)</f>
        <v>ISOLE</v>
      </c>
      <c r="J13" s="26">
        <f>VLOOKUP(Vendite!$C13,Supporto!$M$2:$N$7,2,0)</f>
        <v>4</v>
      </c>
      <c r="K13" s="26">
        <f>YEAR(Vendite!$B13)</f>
        <v>2014</v>
      </c>
      <c r="L13" s="26" t="str">
        <f>TEXT((Vendite!$B13),"mmmm")</f>
        <v>maggio</v>
      </c>
      <c r="M13" s="25" t="str">
        <f>IF(Vendite!$F13&lt;&gt;"",LOOKUP(Vendite!$F13,Supporto!$O$2:$P$6,Supporto!$P$2:$P$6),"")</f>
        <v>Fascia 1 (inferiore a 400 €)</v>
      </c>
      <c r="N13" s="26" t="str">
        <f>VLOOKUP(Vendite!$G13,Supporto!$O$10:$P$14,2,0)</f>
        <v>Contanti</v>
      </c>
      <c r="O13" s="29">
        <f>Vendite!$F13*0.08</f>
        <v>1.52</v>
      </c>
      <c r="P13" s="40">
        <f>Vendite!$F13*0.1</f>
        <v>1.9000000000000001</v>
      </c>
      <c r="Q13" s="19"/>
      <c r="R13" s="46"/>
      <c r="S13" s="46"/>
      <c r="T13" s="46"/>
      <c r="U13" s="46"/>
      <c r="V13" s="46"/>
    </row>
    <row r="14" spans="1:22">
      <c r="A14" s="39">
        <v>12</v>
      </c>
      <c r="B14" s="31">
        <v>41774</v>
      </c>
      <c r="C14" s="30" t="s">
        <v>1</v>
      </c>
      <c r="D14" s="32" t="s">
        <v>110</v>
      </c>
      <c r="E14" s="32" t="s">
        <v>11</v>
      </c>
      <c r="F14" s="33">
        <v>1001</v>
      </c>
      <c r="G14" s="34">
        <v>1</v>
      </c>
      <c r="H14" s="35" t="str">
        <f>VLOOKUP(Vendite!$D14,Supporto!$B$2:$C$104,2,0)</f>
        <v>Emilia-Romagna</v>
      </c>
      <c r="I14" s="36" t="str">
        <f>VLOOKUP(Vendite!$H14,Supporto!$G$2:$H$104,2,0)</f>
        <v>NORD</v>
      </c>
      <c r="J14" s="36">
        <f>VLOOKUP(Vendite!$C14,Supporto!$M$2:$N$7,2,0)</f>
        <v>3</v>
      </c>
      <c r="K14" s="36">
        <f>YEAR(Vendite!$B14)</f>
        <v>2014</v>
      </c>
      <c r="L14" s="36" t="str">
        <f>TEXT((Vendite!$B14),"mmmm")</f>
        <v>maggio</v>
      </c>
      <c r="M14" s="35" t="str">
        <f>IF(Vendite!$F14&lt;&gt;"",LOOKUP(Vendite!$F14,Supporto!$O$2:$P$6,Supporto!$P$2:$P$6),"")</f>
        <v>Fascia 3 (da 800 €  a meno di 1200 €)</v>
      </c>
      <c r="N14" s="36" t="str">
        <f>VLOOKUP(Vendite!$G14,Supporto!$O$10:$P$14,2,0)</f>
        <v>Contanti</v>
      </c>
      <c r="O14" s="37">
        <f>Vendite!$F14*0.08</f>
        <v>80.08</v>
      </c>
      <c r="P14" s="41">
        <f>Vendite!$F14*0.1</f>
        <v>100.10000000000001</v>
      </c>
      <c r="Q14" s="19"/>
      <c r="R14" s="46"/>
      <c r="S14" s="46"/>
      <c r="T14" s="46"/>
      <c r="U14" s="46"/>
      <c r="V14" s="46"/>
    </row>
    <row r="15" spans="1:22">
      <c r="A15" s="38">
        <v>13</v>
      </c>
      <c r="B15" s="21">
        <v>41777</v>
      </c>
      <c r="C15" s="20" t="s">
        <v>247</v>
      </c>
      <c r="D15" s="22" t="s">
        <v>116</v>
      </c>
      <c r="E15" s="22" t="s">
        <v>252</v>
      </c>
      <c r="F15" s="23">
        <v>604</v>
      </c>
      <c r="G15" s="24">
        <v>1</v>
      </c>
      <c r="H15" s="25" t="str">
        <f>VLOOKUP(Vendite!$D15,Supporto!$B$2:$C$104,2,0)</f>
        <v>Toscana</v>
      </c>
      <c r="I15" s="26" t="str">
        <f>VLOOKUP(Vendite!$H15,Supporto!$G$2:$H$104,2,0)</f>
        <v>CENTRO</v>
      </c>
      <c r="J15" s="26">
        <f>VLOOKUP(Vendite!$C15,Supporto!$M$2:$N$7,2,0)</f>
        <v>4</v>
      </c>
      <c r="K15" s="26">
        <f>YEAR(Vendite!$B15)</f>
        <v>2014</v>
      </c>
      <c r="L15" s="26" t="str">
        <f>TEXT((Vendite!$B15),"mmmm")</f>
        <v>maggio</v>
      </c>
      <c r="M15" s="25" t="str">
        <f>IF(Vendite!$F15&lt;&gt;"",LOOKUP(Vendite!$F15,Supporto!$O$2:$P$6,Supporto!$P$2:$P$6),"")</f>
        <v>Fascia 2 (da 400 €  a meno di 800 €)</v>
      </c>
      <c r="N15" s="26" t="str">
        <f>VLOOKUP(Vendite!$G15,Supporto!$O$10:$P$14,2,0)</f>
        <v>Contanti</v>
      </c>
      <c r="O15" s="29">
        <f>Vendite!$F15*0.08</f>
        <v>48.32</v>
      </c>
      <c r="P15" s="40">
        <f>Vendite!$F15*0.1</f>
        <v>60.400000000000006</v>
      </c>
      <c r="Q15" s="19"/>
      <c r="R15" s="46"/>
      <c r="S15" s="46"/>
      <c r="T15" s="46"/>
      <c r="U15" s="46"/>
      <c r="V15" s="46"/>
    </row>
    <row r="16" spans="1:22">
      <c r="A16" s="39">
        <v>14</v>
      </c>
      <c r="B16" s="31">
        <v>41641</v>
      </c>
      <c r="C16" s="30" t="s">
        <v>2</v>
      </c>
      <c r="D16" s="32" t="s">
        <v>105</v>
      </c>
      <c r="E16" s="32" t="s">
        <v>250</v>
      </c>
      <c r="F16" s="33">
        <v>856</v>
      </c>
      <c r="G16" s="34">
        <v>3</v>
      </c>
      <c r="H16" s="35" t="str">
        <f>VLOOKUP(Vendite!$D16,Supporto!$B$2:$C$104,2,0)</f>
        <v>Basilicata</v>
      </c>
      <c r="I16" s="36" t="str">
        <f>VLOOKUP(Vendite!$H16,Supporto!$G$2:$H$104,2,0)</f>
        <v>SUD</v>
      </c>
      <c r="J16" s="36">
        <f>VLOOKUP(Vendite!$C16,Supporto!$M$2:$N$7,2,0)</f>
        <v>6</v>
      </c>
      <c r="K16" s="36">
        <f>YEAR(Vendite!$B16)</f>
        <v>2014</v>
      </c>
      <c r="L16" s="36" t="str">
        <f>TEXT((Vendite!$B16),"mmmm")</f>
        <v>gennaio</v>
      </c>
      <c r="M16" s="35" t="str">
        <f>IF(Vendite!$F16&lt;&gt;"",LOOKUP(Vendite!$F16,Supporto!$O$2:$P$6,Supporto!$P$2:$P$6),"")</f>
        <v>Fascia 3 (da 800 €  a meno di 1200 €)</v>
      </c>
      <c r="N16" s="36" t="str">
        <f>VLOOKUP(Vendite!$G16,Supporto!$O$10:$P$14,2,0)</f>
        <v>Carta di credito</v>
      </c>
      <c r="O16" s="37">
        <f>Vendite!$F16*0.08</f>
        <v>68.48</v>
      </c>
      <c r="P16" s="41">
        <f>Vendite!$F16*0.1</f>
        <v>85.600000000000009</v>
      </c>
      <c r="Q16" s="19"/>
      <c r="R16" s="46"/>
      <c r="S16" s="46"/>
      <c r="T16" s="46"/>
      <c r="U16" s="46"/>
      <c r="V16" s="46"/>
    </row>
    <row r="17" spans="1:22">
      <c r="A17" s="38">
        <v>15</v>
      </c>
      <c r="B17" s="21">
        <v>41712</v>
      </c>
      <c r="C17" s="20" t="s">
        <v>3</v>
      </c>
      <c r="D17" s="22" t="s">
        <v>213</v>
      </c>
      <c r="E17" s="22" t="s">
        <v>250</v>
      </c>
      <c r="F17" s="23">
        <v>2000</v>
      </c>
      <c r="G17" s="24">
        <v>3</v>
      </c>
      <c r="H17" s="25" t="str">
        <f>VLOOKUP(Vendite!$D17,Supporto!$B$2:$C$104,2,0)</f>
        <v>Emilia-Romagna</v>
      </c>
      <c r="I17" s="26" t="str">
        <f>VLOOKUP(Vendite!$H17,Supporto!$G$2:$H$104,2,0)</f>
        <v>NORD</v>
      </c>
      <c r="J17" s="26">
        <f>VLOOKUP(Vendite!$C17,Supporto!$M$2:$N$7,2,0)</f>
        <v>1</v>
      </c>
      <c r="K17" s="26">
        <f>YEAR(Vendite!$B17)</f>
        <v>2014</v>
      </c>
      <c r="L17" s="26" t="str">
        <f>TEXT((Vendite!$B17),"mmmm")</f>
        <v>marzo</v>
      </c>
      <c r="M17" s="25" t="str">
        <f>IF(Vendite!$F17&lt;&gt;"",LOOKUP(Vendite!$F17,Supporto!$O$2:$P$6,Supporto!$P$2:$P$6),"")</f>
        <v>Fascia 5 (da 1500 € e oltre)</v>
      </c>
      <c r="N17" s="26" t="str">
        <f>VLOOKUP(Vendite!$G17,Supporto!$O$10:$P$14,2,0)</f>
        <v>Carta di credito</v>
      </c>
      <c r="O17" s="29">
        <f>Vendite!$F17*0.08</f>
        <v>160</v>
      </c>
      <c r="P17" s="40">
        <f>Vendite!$F17*0.1</f>
        <v>200</v>
      </c>
      <c r="Q17" s="19"/>
      <c r="R17" s="15"/>
      <c r="S17" s="15"/>
      <c r="T17" s="15"/>
      <c r="U17" s="15"/>
      <c r="V17" s="15"/>
    </row>
    <row r="18" spans="1:22">
      <c r="A18" s="39">
        <v>16</v>
      </c>
      <c r="B18" s="31">
        <v>41675</v>
      </c>
      <c r="C18" s="30" t="s">
        <v>2</v>
      </c>
      <c r="D18" s="32" t="s">
        <v>125</v>
      </c>
      <c r="E18" s="32" t="s">
        <v>251</v>
      </c>
      <c r="F18" s="33">
        <v>1782</v>
      </c>
      <c r="G18" s="34">
        <v>2</v>
      </c>
      <c r="H18" s="35" t="str">
        <f>VLOOKUP(Vendite!$D18,Supporto!$B$2:$C$104,2,0)</f>
        <v>Veneto</v>
      </c>
      <c r="I18" s="36" t="str">
        <f>VLOOKUP(Vendite!$H18,Supporto!$G$2:$H$104,2,0)</f>
        <v>NORD</v>
      </c>
      <c r="J18" s="36">
        <f>VLOOKUP(Vendite!$C18,Supporto!$M$2:$N$7,2,0)</f>
        <v>6</v>
      </c>
      <c r="K18" s="36">
        <f>YEAR(Vendite!$B18)</f>
        <v>2014</v>
      </c>
      <c r="L18" s="36" t="str">
        <f>TEXT((Vendite!$B18),"mmmm")</f>
        <v>febbraio</v>
      </c>
      <c r="M18" s="35" t="str">
        <f>IF(Vendite!$F18&lt;&gt;"",LOOKUP(Vendite!$F18,Supporto!$O$2:$P$6,Supporto!$P$2:$P$6),"")</f>
        <v>Fascia 5 (da 1500 € e oltre)</v>
      </c>
      <c r="N18" s="36" t="str">
        <f>VLOOKUP(Vendite!$G18,Supporto!$O$10:$P$14,2,0)</f>
        <v>Bonifico Bancario</v>
      </c>
      <c r="O18" s="37">
        <f>Vendite!$F18*0.08</f>
        <v>142.56</v>
      </c>
      <c r="P18" s="41">
        <f>Vendite!$F18*0.1</f>
        <v>178.20000000000002</v>
      </c>
      <c r="Q18" s="19"/>
      <c r="R18" s="47" t="s">
        <v>293</v>
      </c>
      <c r="S18" s="47"/>
      <c r="T18" s="47"/>
      <c r="U18" s="47"/>
      <c r="V18" s="47"/>
    </row>
    <row r="19" spans="1:22">
      <c r="A19" s="38">
        <v>17</v>
      </c>
      <c r="B19" s="21">
        <v>41780</v>
      </c>
      <c r="C19" s="20" t="s">
        <v>3</v>
      </c>
      <c r="D19" s="22" t="s">
        <v>97</v>
      </c>
      <c r="E19" s="22" t="s">
        <v>250</v>
      </c>
      <c r="F19" s="23">
        <v>1428</v>
      </c>
      <c r="G19" s="24">
        <v>5</v>
      </c>
      <c r="H19" s="25" t="str">
        <f>VLOOKUP(Vendite!$D19,Supporto!$B$2:$C$104,2,0)</f>
        <v>Lombardia</v>
      </c>
      <c r="I19" s="26" t="str">
        <f>VLOOKUP(Vendite!$H19,Supporto!$G$2:$H$104,2,0)</f>
        <v>NORD</v>
      </c>
      <c r="J19" s="26">
        <f>VLOOKUP(Vendite!$C19,Supporto!$M$2:$N$7,2,0)</f>
        <v>1</v>
      </c>
      <c r="K19" s="26">
        <f>YEAR(Vendite!$B19)</f>
        <v>2014</v>
      </c>
      <c r="L19" s="26" t="str">
        <f>TEXT((Vendite!$B19),"mmmm")</f>
        <v>maggio</v>
      </c>
      <c r="M19" s="25" t="str">
        <f>IF(Vendite!$F19&lt;&gt;"",LOOKUP(Vendite!$F19,Supporto!$O$2:$P$6,Supporto!$P$2:$P$6),"")</f>
        <v>Fascia 4 (da 1200 €  a meno di 1500 €)</v>
      </c>
      <c r="N19" s="26" t="str">
        <f>VLOOKUP(Vendite!$G19,Supporto!$O$10:$P$14,2,0)</f>
        <v>Assegno Bancario</v>
      </c>
      <c r="O19" s="29">
        <f>Vendite!$F19*0.08</f>
        <v>114.24000000000001</v>
      </c>
      <c r="P19" s="40">
        <f>Vendite!$F19*0.1</f>
        <v>142.80000000000001</v>
      </c>
      <c r="Q19" s="19"/>
      <c r="R19" s="47"/>
      <c r="S19" s="47"/>
      <c r="T19" s="47"/>
      <c r="U19" s="47"/>
      <c r="V19" s="47"/>
    </row>
    <row r="20" spans="1:22">
      <c r="A20" s="39">
        <v>18</v>
      </c>
      <c r="B20" s="31">
        <v>41720</v>
      </c>
      <c r="C20" s="30" t="s">
        <v>3</v>
      </c>
      <c r="D20" s="32" t="s">
        <v>115</v>
      </c>
      <c r="E20" s="32" t="s">
        <v>10</v>
      </c>
      <c r="F20" s="33">
        <v>2999</v>
      </c>
      <c r="G20" s="34">
        <v>5</v>
      </c>
      <c r="H20" s="35" t="str">
        <f>VLOOKUP(Vendite!$D20,Supporto!$B$2:$C$104,2,0)</f>
        <v>Liguria</v>
      </c>
      <c r="I20" s="36" t="str">
        <f>VLOOKUP(Vendite!$H20,Supporto!$G$2:$H$104,2,0)</f>
        <v>NORD</v>
      </c>
      <c r="J20" s="36">
        <f>VLOOKUP(Vendite!$C20,Supporto!$M$2:$N$7,2,0)</f>
        <v>1</v>
      </c>
      <c r="K20" s="36">
        <f>YEAR(Vendite!$B20)</f>
        <v>2014</v>
      </c>
      <c r="L20" s="36" t="str">
        <f>TEXT((Vendite!$B20),"mmmm")</f>
        <v>marzo</v>
      </c>
      <c r="M20" s="35" t="str">
        <f>IF(Vendite!$F20&lt;&gt;"",LOOKUP(Vendite!$F20,Supporto!$O$2:$P$6,Supporto!$P$2:$P$6),"")</f>
        <v>Fascia 5 (da 1500 € e oltre)</v>
      </c>
      <c r="N20" s="36" t="str">
        <f>VLOOKUP(Vendite!$G20,Supporto!$O$10:$P$14,2,0)</f>
        <v>Assegno Bancario</v>
      </c>
      <c r="O20" s="37">
        <f>Vendite!$F20*0.08</f>
        <v>239.92000000000002</v>
      </c>
      <c r="P20" s="41">
        <f>Vendite!$F20*0.1</f>
        <v>299.90000000000003</v>
      </c>
      <c r="Q20" s="19"/>
      <c r="R20" s="47"/>
      <c r="S20" s="47"/>
      <c r="T20" s="47"/>
      <c r="U20" s="47"/>
      <c r="V20" s="47"/>
    </row>
  </sheetData>
  <mergeCells count="4">
    <mergeCell ref="A1:C1"/>
    <mergeCell ref="R12:V16"/>
    <mergeCell ref="R18:V20"/>
    <mergeCell ref="R3:V10"/>
  </mergeCells>
  <conditionalFormatting sqref="F3:F20">
    <cfRule type="expression" priority="1" stopIfTrue="1">
      <formula>$F3=""</formula>
    </cfRule>
    <cfRule type="expression" dxfId="3" priority="2">
      <formula>$F3&gt;=3000</formula>
    </cfRule>
    <cfRule type="expression" dxfId="2" priority="4">
      <formula>$F3&gt;=2000</formula>
    </cfRule>
    <cfRule type="expression" dxfId="1" priority="5">
      <formula>$F3&gt;=1001</formula>
    </cfRule>
    <cfRule type="expression" dxfId="0" priority="6">
      <formula>$F3&lt;=1000</formula>
    </cfRule>
  </conditionalFormatting>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sheetPr codeName="Foglio15"/>
  <dimension ref="A1:Q104"/>
  <sheetViews>
    <sheetView topLeftCell="A28" zoomScaleNormal="100" workbookViewId="0">
      <selection activeCell="L41" sqref="L41"/>
    </sheetView>
  </sheetViews>
  <sheetFormatPr defaultRowHeight="15"/>
  <cols>
    <col min="1" max="1" width="4" style="3" customWidth="1"/>
    <col min="2" max="2" width="21" customWidth="1"/>
    <col min="3" max="3" width="19.28515625" customWidth="1"/>
    <col min="4" max="4" width="6.7109375" customWidth="1"/>
    <col min="5" max="5" width="1" style="3" customWidth="1"/>
    <col min="6" max="6" width="3" style="3" customWidth="1"/>
    <col min="7" max="7" width="17.85546875" style="3" customWidth="1"/>
    <col min="8" max="8" width="8.5703125" style="3" customWidth="1"/>
    <col min="9" max="9" width="0.85546875" style="3" customWidth="1"/>
    <col min="10" max="10" width="9.140625" style="3"/>
    <col min="11" max="11" width="8.140625" style="3" customWidth="1"/>
    <col min="12" max="12" width="4.5703125" style="3" customWidth="1"/>
    <col min="13" max="13" width="11" style="3" customWidth="1"/>
    <col min="14" max="14" width="8.28515625" style="3" customWidth="1"/>
    <col min="15" max="15" width="9.140625" style="3"/>
    <col min="16" max="16" width="34.28515625" style="3" customWidth="1"/>
    <col min="17" max="17" width="3.5703125" style="3" customWidth="1"/>
    <col min="18" max="251" width="9.140625" style="3"/>
    <col min="252" max="252" width="19.85546875" style="3" customWidth="1"/>
    <col min="253" max="253" width="40" style="3" customWidth="1"/>
    <col min="254" max="16384" width="9.140625" style="3"/>
  </cols>
  <sheetData>
    <row r="1" spans="1:17" ht="12.75">
      <c r="A1" s="2" t="s">
        <v>245</v>
      </c>
      <c r="B1" s="2" t="s">
        <v>243</v>
      </c>
      <c r="C1" s="2" t="s">
        <v>12</v>
      </c>
      <c r="D1" s="2" t="s">
        <v>242</v>
      </c>
      <c r="F1" s="2" t="s">
        <v>245</v>
      </c>
      <c r="G1" s="2" t="s">
        <v>12</v>
      </c>
      <c r="H1" s="2" t="s">
        <v>13</v>
      </c>
      <c r="J1" s="2" t="s">
        <v>13</v>
      </c>
      <c r="L1" s="2" t="s">
        <v>245</v>
      </c>
      <c r="M1" s="2" t="s">
        <v>246</v>
      </c>
      <c r="N1" s="2" t="s">
        <v>245</v>
      </c>
      <c r="O1" s="2" t="s">
        <v>255</v>
      </c>
      <c r="P1" s="2" t="s">
        <v>254</v>
      </c>
      <c r="Q1" s="2" t="s">
        <v>256</v>
      </c>
    </row>
    <row r="2" spans="1:17">
      <c r="A2" s="4">
        <v>1</v>
      </c>
      <c r="B2" s="6" t="s">
        <v>36</v>
      </c>
      <c r="C2" s="6" t="s">
        <v>31</v>
      </c>
      <c r="D2" s="6" t="s">
        <v>136</v>
      </c>
      <c r="F2" s="4">
        <v>1</v>
      </c>
      <c r="G2" s="4" t="s">
        <v>14</v>
      </c>
      <c r="H2" s="4" t="s">
        <v>15</v>
      </c>
      <c r="J2" s="4" t="s">
        <v>16</v>
      </c>
      <c r="L2" s="7">
        <v>1</v>
      </c>
      <c r="M2" s="4" t="s">
        <v>3</v>
      </c>
      <c r="N2" s="7">
        <v>1</v>
      </c>
      <c r="O2" s="4">
        <v>0</v>
      </c>
      <c r="P2" s="4" t="str">
        <f>"Fascia " &amp; Q2 &amp; " (inferiore a "&amp; O3 &amp; " €)"</f>
        <v>Fascia 1 (inferiore a 400 €)</v>
      </c>
      <c r="Q2" s="4">
        <v>1</v>
      </c>
    </row>
    <row r="3" spans="1:17">
      <c r="A3" s="4">
        <v>2</v>
      </c>
      <c r="B3" s="6" t="s">
        <v>37</v>
      </c>
      <c r="C3" s="6" t="s">
        <v>32</v>
      </c>
      <c r="D3" s="6" t="s">
        <v>137</v>
      </c>
      <c r="F3" s="4">
        <v>2</v>
      </c>
      <c r="G3" s="4" t="s">
        <v>17</v>
      </c>
      <c r="H3" s="4" t="s">
        <v>18</v>
      </c>
      <c r="J3" s="4" t="s">
        <v>15</v>
      </c>
      <c r="L3" s="7">
        <v>2</v>
      </c>
      <c r="M3" s="4" t="s">
        <v>8</v>
      </c>
      <c r="N3" s="7">
        <v>2</v>
      </c>
      <c r="O3" s="4">
        <v>400</v>
      </c>
      <c r="P3" s="4" t="str">
        <f>"Fascia " &amp; Q3 &amp; " (da "&amp; O3 &amp;" €  a meno di "&amp; O4 &amp; " €)"</f>
        <v>Fascia 2 (da 400 €  a meno di 800 €)</v>
      </c>
      <c r="Q3" s="4">
        <v>2</v>
      </c>
    </row>
    <row r="4" spans="1:17">
      <c r="A4" s="4">
        <v>3</v>
      </c>
      <c r="B4" s="6" t="s">
        <v>38</v>
      </c>
      <c r="C4" s="6" t="s">
        <v>21</v>
      </c>
      <c r="D4" s="6" t="s">
        <v>138</v>
      </c>
      <c r="F4" s="4">
        <v>3</v>
      </c>
      <c r="G4" s="4" t="s">
        <v>20</v>
      </c>
      <c r="H4" s="4" t="s">
        <v>18</v>
      </c>
      <c r="J4" s="4" t="s">
        <v>18</v>
      </c>
      <c r="L4" s="7">
        <v>3</v>
      </c>
      <c r="M4" s="4" t="s">
        <v>1</v>
      </c>
      <c r="N4" s="7">
        <v>3</v>
      </c>
      <c r="O4" s="4">
        <v>800</v>
      </c>
      <c r="P4" s="4" t="str">
        <f>"Fascia " &amp; Q4 &amp; " (da "&amp; O4 &amp;" €  a meno di "&amp; O5 &amp; " €)"</f>
        <v>Fascia 3 (da 800 €  a meno di 1200 €)</v>
      </c>
      <c r="Q4" s="4">
        <v>3</v>
      </c>
    </row>
    <row r="5" spans="1:17">
      <c r="A5" s="4">
        <v>4</v>
      </c>
      <c r="B5" s="6" t="s">
        <v>39</v>
      </c>
      <c r="C5" s="6" t="s">
        <v>35</v>
      </c>
      <c r="D5" s="6" t="s">
        <v>139</v>
      </c>
      <c r="F5" s="4">
        <v>4</v>
      </c>
      <c r="G5" s="4" t="s">
        <v>22</v>
      </c>
      <c r="H5" s="4" t="s">
        <v>18</v>
      </c>
      <c r="J5" s="4" t="s">
        <v>23</v>
      </c>
      <c r="L5" s="7">
        <v>4</v>
      </c>
      <c r="M5" s="4" t="s">
        <v>247</v>
      </c>
      <c r="N5" s="7">
        <v>4</v>
      </c>
      <c r="O5" s="4">
        <v>1200</v>
      </c>
      <c r="P5" s="4" t="str">
        <f>"Fascia " &amp; Q5 &amp; " (da "&amp; O5 &amp;" €  a meno di "&amp; O6 &amp; " €)"</f>
        <v>Fascia 4 (da 1200 €  a meno di 1500 €)</v>
      </c>
      <c r="Q5" s="4">
        <v>4</v>
      </c>
    </row>
    <row r="6" spans="1:17">
      <c r="A6" s="4">
        <v>5</v>
      </c>
      <c r="B6" s="6" t="s">
        <v>40</v>
      </c>
      <c r="C6" s="6" t="s">
        <v>26</v>
      </c>
      <c r="D6" s="6" t="s">
        <v>140</v>
      </c>
      <c r="F6" s="4">
        <v>5</v>
      </c>
      <c r="G6" s="4" t="s">
        <v>25</v>
      </c>
      <c r="H6" s="4" t="s">
        <v>16</v>
      </c>
      <c r="L6" s="7">
        <v>5</v>
      </c>
      <c r="M6" s="4" t="s">
        <v>248</v>
      </c>
      <c r="N6" s="7">
        <v>5</v>
      </c>
      <c r="O6" s="4">
        <v>1500</v>
      </c>
      <c r="P6" s="4" t="str">
        <f>"Fascia " &amp; Q6 &amp; " (da "&amp;O6 &amp; " € e oltre)"</f>
        <v>Fascia 5 (da 1500 € e oltre)</v>
      </c>
      <c r="Q6" s="4">
        <v>5</v>
      </c>
    </row>
    <row r="7" spans="1:17">
      <c r="A7" s="4">
        <v>6</v>
      </c>
      <c r="B7" s="6" t="s">
        <v>41</v>
      </c>
      <c r="C7" s="6" t="s">
        <v>21</v>
      </c>
      <c r="D7" s="6" t="s">
        <v>141</v>
      </c>
      <c r="F7" s="4">
        <v>6</v>
      </c>
      <c r="G7" s="4" t="s">
        <v>27</v>
      </c>
      <c r="H7" s="4" t="s">
        <v>16</v>
      </c>
      <c r="L7" s="7">
        <v>6</v>
      </c>
      <c r="M7" s="4" t="s">
        <v>2</v>
      </c>
      <c r="N7" s="7">
        <v>6</v>
      </c>
    </row>
    <row r="8" spans="1:17">
      <c r="A8" s="4">
        <v>7</v>
      </c>
      <c r="B8" s="6" t="s">
        <v>42</v>
      </c>
      <c r="C8" s="6" t="s">
        <v>32</v>
      </c>
      <c r="D8" s="6" t="s">
        <v>142</v>
      </c>
      <c r="F8" s="4">
        <v>7</v>
      </c>
      <c r="G8" s="4" t="s">
        <v>19</v>
      </c>
      <c r="H8" s="4" t="s">
        <v>15</v>
      </c>
    </row>
    <row r="9" spans="1:17">
      <c r="A9" s="4">
        <v>8</v>
      </c>
      <c r="B9" s="6" t="s">
        <v>43</v>
      </c>
      <c r="C9" s="6" t="s">
        <v>22</v>
      </c>
      <c r="D9" s="6" t="s">
        <v>143</v>
      </c>
      <c r="F9" s="4">
        <v>8</v>
      </c>
      <c r="G9" s="4" t="s">
        <v>30</v>
      </c>
      <c r="H9" s="4" t="s">
        <v>16</v>
      </c>
      <c r="L9" s="2" t="s">
        <v>245</v>
      </c>
      <c r="M9" s="2" t="s">
        <v>249</v>
      </c>
      <c r="O9" s="2" t="s">
        <v>245</v>
      </c>
      <c r="P9" s="2" t="s">
        <v>257</v>
      </c>
    </row>
    <row r="10" spans="1:17">
      <c r="A10" s="4">
        <v>9</v>
      </c>
      <c r="B10" s="6" t="s">
        <v>44</v>
      </c>
      <c r="C10" s="6" t="s">
        <v>33</v>
      </c>
      <c r="D10" s="6" t="s">
        <v>144</v>
      </c>
      <c r="F10" s="4">
        <v>9</v>
      </c>
      <c r="G10" s="4" t="s">
        <v>5</v>
      </c>
      <c r="H10" s="4" t="s">
        <v>16</v>
      </c>
      <c r="L10" s="7">
        <v>1</v>
      </c>
      <c r="M10" s="4" t="s">
        <v>11</v>
      </c>
      <c r="O10" s="4">
        <v>1</v>
      </c>
      <c r="P10" s="4" t="s">
        <v>258</v>
      </c>
    </row>
    <row r="11" spans="1:17">
      <c r="A11" s="4">
        <v>10</v>
      </c>
      <c r="B11" s="6" t="s">
        <v>45</v>
      </c>
      <c r="C11" s="6" t="s">
        <v>4</v>
      </c>
      <c r="D11" s="6" t="s">
        <v>145</v>
      </c>
      <c r="F11" s="4">
        <v>10</v>
      </c>
      <c r="G11" s="4" t="s">
        <v>21</v>
      </c>
      <c r="H11" s="4" t="s">
        <v>15</v>
      </c>
      <c r="L11" s="7">
        <v>2</v>
      </c>
      <c r="M11" s="4" t="s">
        <v>10</v>
      </c>
      <c r="O11" s="4">
        <v>2</v>
      </c>
      <c r="P11" s="4" t="s">
        <v>259</v>
      </c>
    </row>
    <row r="12" spans="1:17">
      <c r="A12" s="4">
        <v>11</v>
      </c>
      <c r="B12" s="6" t="s">
        <v>46</v>
      </c>
      <c r="C12" s="6" t="s">
        <v>22</v>
      </c>
      <c r="D12" s="6" t="s">
        <v>146</v>
      </c>
      <c r="F12" s="4">
        <v>11</v>
      </c>
      <c r="G12" s="4" t="s">
        <v>24</v>
      </c>
      <c r="H12" s="4" t="s">
        <v>15</v>
      </c>
      <c r="L12" s="7">
        <v>3</v>
      </c>
      <c r="M12" s="4" t="s">
        <v>250</v>
      </c>
      <c r="O12" s="4">
        <v>3</v>
      </c>
      <c r="P12" s="4" t="s">
        <v>260</v>
      </c>
    </row>
    <row r="13" spans="1:17">
      <c r="A13" s="4">
        <v>12</v>
      </c>
      <c r="B13" s="6" t="s">
        <v>47</v>
      </c>
      <c r="C13" s="6" t="s">
        <v>5</v>
      </c>
      <c r="D13" s="6" t="s">
        <v>147</v>
      </c>
      <c r="F13" s="4">
        <v>12</v>
      </c>
      <c r="G13" s="4" t="s">
        <v>32</v>
      </c>
      <c r="H13" s="4" t="s">
        <v>16</v>
      </c>
      <c r="L13" s="7">
        <v>4</v>
      </c>
      <c r="M13" s="4" t="s">
        <v>251</v>
      </c>
      <c r="O13" s="4">
        <v>4</v>
      </c>
      <c r="P13" s="4" t="s">
        <v>261</v>
      </c>
    </row>
    <row r="14" spans="1:17">
      <c r="A14" s="4">
        <v>13</v>
      </c>
      <c r="B14" s="6" t="s">
        <v>48</v>
      </c>
      <c r="C14" s="6" t="s">
        <v>32</v>
      </c>
      <c r="D14" s="6" t="s">
        <v>148</v>
      </c>
      <c r="F14" s="4">
        <v>13</v>
      </c>
      <c r="G14" s="4" t="s">
        <v>33</v>
      </c>
      <c r="H14" s="4" t="s">
        <v>18</v>
      </c>
      <c r="L14" s="7">
        <v>5</v>
      </c>
      <c r="M14" s="4" t="s">
        <v>252</v>
      </c>
      <c r="O14" s="4">
        <v>5</v>
      </c>
      <c r="P14" s="4" t="s">
        <v>262</v>
      </c>
    </row>
    <row r="15" spans="1:17">
      <c r="A15" s="4">
        <v>14</v>
      </c>
      <c r="B15" s="6" t="s">
        <v>49</v>
      </c>
      <c r="C15" s="6" t="s">
        <v>25</v>
      </c>
      <c r="D15" s="6" t="s">
        <v>149</v>
      </c>
      <c r="F15" s="4">
        <v>14</v>
      </c>
      <c r="G15" s="4" t="s">
        <v>29</v>
      </c>
      <c r="H15" s="4" t="s">
        <v>23</v>
      </c>
    </row>
    <row r="16" spans="1:17">
      <c r="A16" s="4">
        <v>15</v>
      </c>
      <c r="B16" s="6" t="s">
        <v>50</v>
      </c>
      <c r="C16" s="6" t="s">
        <v>34</v>
      </c>
      <c r="D16" s="6" t="s">
        <v>150</v>
      </c>
      <c r="F16" s="4">
        <v>15</v>
      </c>
      <c r="G16" s="4" t="s">
        <v>31</v>
      </c>
      <c r="H16" s="4" t="s">
        <v>23</v>
      </c>
      <c r="L16" s="8"/>
      <c r="M16" s="5"/>
    </row>
    <row r="17" spans="1:12">
      <c r="A17" s="4">
        <v>16</v>
      </c>
      <c r="B17" s="6" t="s">
        <v>51</v>
      </c>
      <c r="C17" s="6" t="s">
        <v>5</v>
      </c>
      <c r="D17" s="6" t="s">
        <v>151</v>
      </c>
      <c r="F17" s="4">
        <v>16</v>
      </c>
      <c r="G17" s="4" t="s">
        <v>26</v>
      </c>
      <c r="H17" s="4" t="s">
        <v>15</v>
      </c>
      <c r="L17" s="16" t="s">
        <v>287</v>
      </c>
    </row>
    <row r="18" spans="1:12">
      <c r="A18" s="4">
        <v>17</v>
      </c>
      <c r="B18" s="6" t="s">
        <v>52</v>
      </c>
      <c r="C18" s="6" t="s">
        <v>33</v>
      </c>
      <c r="D18" s="6" t="s">
        <v>152</v>
      </c>
      <c r="F18" s="4">
        <v>17</v>
      </c>
      <c r="G18" s="4" t="s">
        <v>34</v>
      </c>
      <c r="H18" s="4" t="s">
        <v>16</v>
      </c>
      <c r="L18" s="16" t="s">
        <v>288</v>
      </c>
    </row>
    <row r="19" spans="1:12">
      <c r="A19" s="4">
        <v>18</v>
      </c>
      <c r="B19" s="6" t="s">
        <v>53</v>
      </c>
      <c r="C19" s="6" t="s">
        <v>29</v>
      </c>
      <c r="D19" s="6" t="s">
        <v>153</v>
      </c>
      <c r="F19" s="4">
        <v>18</v>
      </c>
      <c r="G19" s="4" t="s">
        <v>28</v>
      </c>
      <c r="H19" s="4" t="s">
        <v>15</v>
      </c>
    </row>
    <row r="20" spans="1:12">
      <c r="A20" s="4">
        <v>19</v>
      </c>
      <c r="B20" s="6" t="s">
        <v>54</v>
      </c>
      <c r="C20" s="6" t="s">
        <v>31</v>
      </c>
      <c r="D20" s="6" t="s">
        <v>154</v>
      </c>
      <c r="F20" s="4">
        <v>19</v>
      </c>
      <c r="G20" s="4" t="s">
        <v>35</v>
      </c>
      <c r="H20" s="4" t="s">
        <v>16</v>
      </c>
      <c r="L20" s="16" t="s">
        <v>272</v>
      </c>
    </row>
    <row r="21" spans="1:12">
      <c r="A21" s="4">
        <v>20</v>
      </c>
      <c r="B21" s="6" t="s">
        <v>55</v>
      </c>
      <c r="C21" s="6" t="s">
        <v>24</v>
      </c>
      <c r="D21" s="6" t="s">
        <v>155</v>
      </c>
      <c r="F21" s="4">
        <v>20</v>
      </c>
      <c r="G21" s="4" t="s">
        <v>4</v>
      </c>
      <c r="H21" s="4" t="s">
        <v>16</v>
      </c>
      <c r="L21" s="16" t="s">
        <v>271</v>
      </c>
    </row>
    <row r="22" spans="1:12">
      <c r="A22" s="4">
        <v>21</v>
      </c>
      <c r="B22" s="6" t="s">
        <v>56</v>
      </c>
      <c r="C22" s="6" t="s">
        <v>22</v>
      </c>
      <c r="D22" s="6" t="s">
        <v>156</v>
      </c>
    </row>
    <row r="23" spans="1:12">
      <c r="A23" s="4">
        <v>22</v>
      </c>
      <c r="B23" s="6" t="s">
        <v>57</v>
      </c>
      <c r="C23" s="6" t="s">
        <v>31</v>
      </c>
      <c r="D23" s="6" t="s">
        <v>157</v>
      </c>
      <c r="K23" s="3" t="s">
        <v>273</v>
      </c>
      <c r="L23" s="16" t="s">
        <v>278</v>
      </c>
    </row>
    <row r="24" spans="1:12">
      <c r="A24" s="4">
        <v>23</v>
      </c>
      <c r="B24" s="6" t="s">
        <v>58</v>
      </c>
      <c r="C24" s="6" t="s">
        <v>20</v>
      </c>
      <c r="D24" s="6" t="s">
        <v>158</v>
      </c>
    </row>
    <row r="25" spans="1:12">
      <c r="A25" s="4">
        <v>24</v>
      </c>
      <c r="B25" s="6" t="s">
        <v>59</v>
      </c>
      <c r="C25" s="6" t="s">
        <v>14</v>
      </c>
      <c r="D25" s="6" t="s">
        <v>159</v>
      </c>
      <c r="K25" s="3" t="s">
        <v>274</v>
      </c>
      <c r="L25" s="16" t="s">
        <v>279</v>
      </c>
    </row>
    <row r="26" spans="1:12">
      <c r="A26" s="4">
        <v>25</v>
      </c>
      <c r="B26" s="6" t="s">
        <v>60</v>
      </c>
      <c r="C26" s="6" t="s">
        <v>5</v>
      </c>
      <c r="D26" s="6" t="s">
        <v>160</v>
      </c>
    </row>
    <row r="27" spans="1:12">
      <c r="A27" s="4">
        <v>26</v>
      </c>
      <c r="B27" s="6" t="s">
        <v>61</v>
      </c>
      <c r="C27" s="6" t="s">
        <v>20</v>
      </c>
      <c r="D27" s="6" t="s">
        <v>161</v>
      </c>
      <c r="K27" s="3" t="s">
        <v>269</v>
      </c>
      <c r="L27" s="16" t="s">
        <v>280</v>
      </c>
    </row>
    <row r="28" spans="1:12">
      <c r="A28" s="4">
        <v>27</v>
      </c>
      <c r="B28" s="6" t="s">
        <v>62</v>
      </c>
      <c r="C28" s="6" t="s">
        <v>5</v>
      </c>
      <c r="D28" s="6" t="s">
        <v>162</v>
      </c>
    </row>
    <row r="29" spans="1:12">
      <c r="A29" s="4">
        <v>28</v>
      </c>
      <c r="B29" s="6" t="s">
        <v>63</v>
      </c>
      <c r="C29" s="6" t="s">
        <v>20</v>
      </c>
      <c r="D29" s="6" t="s">
        <v>163</v>
      </c>
      <c r="K29" s="3" t="s">
        <v>275</v>
      </c>
      <c r="L29" s="16" t="s">
        <v>281</v>
      </c>
    </row>
    <row r="30" spans="1:12">
      <c r="A30" s="4">
        <v>29</v>
      </c>
      <c r="B30" s="6" t="s">
        <v>64</v>
      </c>
      <c r="C30" s="6" t="s">
        <v>32</v>
      </c>
      <c r="D30" s="6" t="s">
        <v>164</v>
      </c>
    </row>
    <row r="31" spans="1:12">
      <c r="A31" s="4">
        <v>30</v>
      </c>
      <c r="B31" s="6" t="s">
        <v>65</v>
      </c>
      <c r="C31" s="6" t="s">
        <v>31</v>
      </c>
      <c r="D31" s="6" t="s">
        <v>165</v>
      </c>
      <c r="K31" s="3" t="s">
        <v>276</v>
      </c>
      <c r="L31" s="16" t="s">
        <v>282</v>
      </c>
    </row>
    <row r="32" spans="1:12">
      <c r="A32" s="4">
        <v>31</v>
      </c>
      <c r="B32" s="6" t="s">
        <v>66</v>
      </c>
      <c r="C32" s="6" t="s">
        <v>25</v>
      </c>
      <c r="D32" s="6" t="s">
        <v>166</v>
      </c>
    </row>
    <row r="33" spans="1:12">
      <c r="A33" s="4">
        <v>32</v>
      </c>
      <c r="B33" s="6" t="s">
        <v>67</v>
      </c>
      <c r="C33" s="6" t="s">
        <v>26</v>
      </c>
      <c r="D33" s="6" t="s">
        <v>167</v>
      </c>
      <c r="K33" s="3" t="s">
        <v>277</v>
      </c>
      <c r="L33" s="16" t="s">
        <v>283</v>
      </c>
    </row>
    <row r="34" spans="1:12">
      <c r="A34" s="4">
        <v>33</v>
      </c>
      <c r="B34" s="6" t="s">
        <v>68</v>
      </c>
      <c r="C34" s="6" t="s">
        <v>33</v>
      </c>
      <c r="D34" s="6" t="s">
        <v>168</v>
      </c>
    </row>
    <row r="35" spans="1:12">
      <c r="A35" s="4">
        <v>34</v>
      </c>
      <c r="B35" s="6" t="s">
        <v>169</v>
      </c>
      <c r="C35" s="6" t="s">
        <v>25</v>
      </c>
      <c r="D35" s="6" t="s">
        <v>170</v>
      </c>
      <c r="K35" s="3" t="s">
        <v>289</v>
      </c>
      <c r="L35" s="16" t="s">
        <v>291</v>
      </c>
    </row>
    <row r="36" spans="1:12">
      <c r="A36" s="4">
        <v>35</v>
      </c>
      <c r="B36" s="6" t="s">
        <v>69</v>
      </c>
      <c r="C36" s="6" t="s">
        <v>19</v>
      </c>
      <c r="D36" s="6" t="s">
        <v>171</v>
      </c>
      <c r="K36" s="3" t="s">
        <v>290</v>
      </c>
      <c r="L36" s="16" t="s">
        <v>292</v>
      </c>
    </row>
    <row r="37" spans="1:12">
      <c r="A37" s="4">
        <v>36</v>
      </c>
      <c r="B37" s="6" t="s">
        <v>70</v>
      </c>
      <c r="C37" s="6" t="s">
        <v>30</v>
      </c>
      <c r="D37" s="6" t="s">
        <v>172</v>
      </c>
    </row>
    <row r="38" spans="1:12">
      <c r="A38" s="4">
        <v>37</v>
      </c>
      <c r="B38" s="6" t="s">
        <v>71</v>
      </c>
      <c r="C38" s="6" t="s">
        <v>27</v>
      </c>
      <c r="D38" s="6" t="s">
        <v>173</v>
      </c>
      <c r="K38" s="3" t="s">
        <v>296</v>
      </c>
      <c r="L38" s="16" t="s">
        <v>297</v>
      </c>
    </row>
    <row r="39" spans="1:12">
      <c r="A39" s="4">
        <v>38</v>
      </c>
      <c r="B39" s="6" t="s">
        <v>72</v>
      </c>
      <c r="C39" s="6" t="s">
        <v>26</v>
      </c>
      <c r="D39" s="6" t="s">
        <v>174</v>
      </c>
      <c r="L39" s="16" t="s">
        <v>298</v>
      </c>
    </row>
    <row r="40" spans="1:12">
      <c r="A40" s="4">
        <v>39</v>
      </c>
      <c r="B40" s="6" t="s">
        <v>73</v>
      </c>
      <c r="C40" s="6" t="s">
        <v>30</v>
      </c>
      <c r="D40" s="6" t="s">
        <v>175</v>
      </c>
    </row>
    <row r="41" spans="1:12">
      <c r="A41" s="4">
        <v>40</v>
      </c>
      <c r="B41" s="6" t="s">
        <v>74</v>
      </c>
      <c r="C41" s="6" t="s">
        <v>24</v>
      </c>
      <c r="D41" s="6" t="s">
        <v>176</v>
      </c>
      <c r="K41" s="3" t="s">
        <v>300</v>
      </c>
      <c r="L41" s="16" t="s">
        <v>301</v>
      </c>
    </row>
    <row r="42" spans="1:12">
      <c r="A42" s="4">
        <v>41</v>
      </c>
      <c r="B42" s="6" t="s">
        <v>75</v>
      </c>
      <c r="C42" s="6" t="s">
        <v>30</v>
      </c>
      <c r="D42" s="6" t="s">
        <v>177</v>
      </c>
      <c r="K42" s="3" t="s">
        <v>304</v>
      </c>
      <c r="L42" s="16" t="s">
        <v>302</v>
      </c>
    </row>
    <row r="43" spans="1:12">
      <c r="A43" s="4">
        <v>42</v>
      </c>
      <c r="B43" s="6" t="s">
        <v>76</v>
      </c>
      <c r="C43" s="6" t="s">
        <v>14</v>
      </c>
      <c r="D43" s="6" t="s">
        <v>178</v>
      </c>
      <c r="K43" s="3" t="s">
        <v>305</v>
      </c>
      <c r="L43" s="16" t="s">
        <v>303</v>
      </c>
    </row>
    <row r="44" spans="1:12">
      <c r="A44" s="4">
        <v>43</v>
      </c>
      <c r="B44" s="6" t="s">
        <v>77</v>
      </c>
      <c r="C44" s="6" t="s">
        <v>19</v>
      </c>
      <c r="D44" s="6" t="s">
        <v>179</v>
      </c>
      <c r="L44" s="16" t="s">
        <v>306</v>
      </c>
    </row>
    <row r="45" spans="1:12">
      <c r="A45" s="4">
        <v>44</v>
      </c>
      <c r="B45" s="6" t="s">
        <v>78</v>
      </c>
      <c r="C45" s="6" t="s">
        <v>33</v>
      </c>
      <c r="D45" s="6" t="s">
        <v>180</v>
      </c>
    </row>
    <row r="46" spans="1:12">
      <c r="A46" s="4">
        <v>45</v>
      </c>
      <c r="B46" s="6" t="s">
        <v>79</v>
      </c>
      <c r="C46" s="6" t="s">
        <v>5</v>
      </c>
      <c r="D46" s="6" t="s">
        <v>181</v>
      </c>
    </row>
    <row r="47" spans="1:12">
      <c r="A47" s="4">
        <v>46</v>
      </c>
      <c r="B47" s="6" t="s">
        <v>80</v>
      </c>
      <c r="C47" s="6" t="s">
        <v>26</v>
      </c>
      <c r="D47" s="6" t="s">
        <v>182</v>
      </c>
    </row>
    <row r="48" spans="1:12">
      <c r="A48" s="4">
        <v>47</v>
      </c>
      <c r="B48" s="6" t="s">
        <v>81</v>
      </c>
      <c r="C48" s="6" t="s">
        <v>5</v>
      </c>
      <c r="D48" s="6" t="s">
        <v>183</v>
      </c>
    </row>
    <row r="49" spans="1:4">
      <c r="A49" s="4">
        <v>48</v>
      </c>
      <c r="B49" s="6" t="s">
        <v>82</v>
      </c>
      <c r="C49" s="6" t="s">
        <v>26</v>
      </c>
      <c r="D49" s="6" t="s">
        <v>184</v>
      </c>
    </row>
    <row r="50" spans="1:4">
      <c r="A50" s="4">
        <v>49</v>
      </c>
      <c r="B50" s="6" t="s">
        <v>83</v>
      </c>
      <c r="C50" s="6" t="s">
        <v>21</v>
      </c>
      <c r="D50" s="6" t="s">
        <v>185</v>
      </c>
    </row>
    <row r="51" spans="1:4">
      <c r="A51" s="4">
        <v>50</v>
      </c>
      <c r="B51" s="6" t="s">
        <v>84</v>
      </c>
      <c r="C51" s="6" t="s">
        <v>5</v>
      </c>
      <c r="D51" s="6" t="s">
        <v>186</v>
      </c>
    </row>
    <row r="52" spans="1:4">
      <c r="A52" s="4">
        <v>51</v>
      </c>
      <c r="B52" s="6" t="s">
        <v>85</v>
      </c>
      <c r="C52" s="6" t="s">
        <v>26</v>
      </c>
      <c r="D52" s="6" t="s">
        <v>187</v>
      </c>
    </row>
    <row r="53" spans="1:4">
      <c r="A53" s="4">
        <v>52</v>
      </c>
      <c r="B53" s="6" t="s">
        <v>86</v>
      </c>
      <c r="C53" s="6" t="s">
        <v>17</v>
      </c>
      <c r="D53" s="6" t="s">
        <v>188</v>
      </c>
    </row>
    <row r="54" spans="1:4">
      <c r="A54" s="4">
        <v>53</v>
      </c>
      <c r="B54" s="6" t="s">
        <v>87</v>
      </c>
      <c r="C54" s="6" t="s">
        <v>31</v>
      </c>
      <c r="D54" s="6" t="s">
        <v>189</v>
      </c>
    </row>
    <row r="55" spans="1:4">
      <c r="A55" s="4">
        <v>54</v>
      </c>
      <c r="B55" s="6" t="s">
        <v>88</v>
      </c>
      <c r="C55" s="6" t="s">
        <v>5</v>
      </c>
      <c r="D55" s="6" t="s">
        <v>190</v>
      </c>
    </row>
    <row r="56" spans="1:4">
      <c r="A56" s="4">
        <v>55</v>
      </c>
      <c r="B56" s="6" t="s">
        <v>89</v>
      </c>
      <c r="C56" s="6" t="s">
        <v>25</v>
      </c>
      <c r="D56" s="6" t="s">
        <v>191</v>
      </c>
    </row>
    <row r="57" spans="1:4">
      <c r="A57" s="4">
        <v>56</v>
      </c>
      <c r="B57" s="6" t="s">
        <v>90</v>
      </c>
      <c r="C57" s="6" t="s">
        <v>22</v>
      </c>
      <c r="D57" s="6" t="s">
        <v>192</v>
      </c>
    </row>
    <row r="58" spans="1:4">
      <c r="A58" s="4">
        <v>57</v>
      </c>
      <c r="B58" s="6" t="s">
        <v>91</v>
      </c>
      <c r="C58" s="6" t="s">
        <v>32</v>
      </c>
      <c r="D58" s="6" t="s">
        <v>193</v>
      </c>
    </row>
    <row r="59" spans="1:4">
      <c r="A59" s="4">
        <v>58</v>
      </c>
      <c r="B59" s="6" t="s">
        <v>92</v>
      </c>
      <c r="C59" s="6" t="s">
        <v>29</v>
      </c>
      <c r="D59" s="6" t="s">
        <v>194</v>
      </c>
    </row>
    <row r="60" spans="1:4">
      <c r="A60" s="4">
        <v>59</v>
      </c>
      <c r="B60" s="6" t="s">
        <v>93</v>
      </c>
      <c r="C60" s="6" t="s">
        <v>29</v>
      </c>
      <c r="D60" s="6" t="s">
        <v>195</v>
      </c>
    </row>
    <row r="61" spans="1:4">
      <c r="A61" s="4">
        <v>60</v>
      </c>
      <c r="B61" s="6" t="s">
        <v>94</v>
      </c>
      <c r="C61" s="6" t="s">
        <v>4</v>
      </c>
      <c r="D61" s="6" t="s">
        <v>196</v>
      </c>
    </row>
    <row r="62" spans="1:4">
      <c r="A62" s="4">
        <v>61</v>
      </c>
      <c r="B62" s="6" t="s">
        <v>95</v>
      </c>
      <c r="C62" s="6" t="s">
        <v>31</v>
      </c>
      <c r="D62" s="6" t="s">
        <v>197</v>
      </c>
    </row>
    <row r="63" spans="1:4">
      <c r="A63" s="4">
        <v>62</v>
      </c>
      <c r="B63" s="6" t="s">
        <v>96</v>
      </c>
      <c r="C63" s="6" t="s">
        <v>25</v>
      </c>
      <c r="D63" s="6" t="s">
        <v>198</v>
      </c>
    </row>
    <row r="64" spans="1:4">
      <c r="A64" s="4">
        <v>63</v>
      </c>
      <c r="B64" s="6" t="s">
        <v>97</v>
      </c>
      <c r="C64" s="6" t="s">
        <v>5</v>
      </c>
      <c r="D64" s="6" t="s">
        <v>199</v>
      </c>
    </row>
    <row r="65" spans="1:4">
      <c r="A65" s="4">
        <v>64</v>
      </c>
      <c r="B65" s="6" t="s">
        <v>98</v>
      </c>
      <c r="C65" s="6" t="s">
        <v>28</v>
      </c>
      <c r="D65" s="6" t="s">
        <v>200</v>
      </c>
    </row>
    <row r="66" spans="1:4">
      <c r="A66" s="4">
        <v>65</v>
      </c>
      <c r="B66" s="6" t="s">
        <v>99</v>
      </c>
      <c r="C66" s="6" t="s">
        <v>21</v>
      </c>
      <c r="D66" s="6" t="s">
        <v>201</v>
      </c>
    </row>
    <row r="67" spans="1:4">
      <c r="A67" s="4">
        <v>66</v>
      </c>
      <c r="B67" s="6" t="s">
        <v>100</v>
      </c>
      <c r="C67" s="6" t="s">
        <v>14</v>
      </c>
      <c r="D67" s="6" t="s">
        <v>202</v>
      </c>
    </row>
    <row r="68" spans="1:4">
      <c r="A68" s="4">
        <v>67</v>
      </c>
      <c r="B68" s="6" t="s">
        <v>101</v>
      </c>
      <c r="C68" s="6" t="s">
        <v>25</v>
      </c>
      <c r="D68" s="6" t="s">
        <v>203</v>
      </c>
    </row>
    <row r="69" spans="1:4">
      <c r="A69" s="4">
        <v>68</v>
      </c>
      <c r="B69" s="6" t="s">
        <v>102</v>
      </c>
      <c r="C69" s="6" t="s">
        <v>26</v>
      </c>
      <c r="D69" s="6" t="s">
        <v>204</v>
      </c>
    </row>
    <row r="70" spans="1:4">
      <c r="A70" s="4">
        <v>69</v>
      </c>
      <c r="B70" s="6" t="s">
        <v>103</v>
      </c>
      <c r="C70" s="6" t="s">
        <v>26</v>
      </c>
      <c r="D70" s="6" t="s">
        <v>205</v>
      </c>
    </row>
    <row r="71" spans="1:4">
      <c r="A71" s="4">
        <v>70</v>
      </c>
      <c r="B71" s="6" t="s">
        <v>104</v>
      </c>
      <c r="C71" s="6" t="s">
        <v>27</v>
      </c>
      <c r="D71" s="6" t="s">
        <v>206</v>
      </c>
    </row>
    <row r="72" spans="1:4">
      <c r="A72" s="4">
        <v>71</v>
      </c>
      <c r="B72" s="6" t="s">
        <v>105</v>
      </c>
      <c r="C72" s="6" t="s">
        <v>17</v>
      </c>
      <c r="D72" s="6" t="s">
        <v>207</v>
      </c>
    </row>
    <row r="73" spans="1:4">
      <c r="A73" s="4">
        <v>72</v>
      </c>
      <c r="B73" s="6" t="s">
        <v>106</v>
      </c>
      <c r="C73" s="6" t="s">
        <v>26</v>
      </c>
      <c r="D73" s="6" t="s">
        <v>208</v>
      </c>
    </row>
    <row r="74" spans="1:4">
      <c r="A74" s="4">
        <v>73</v>
      </c>
      <c r="B74" s="6" t="s">
        <v>107</v>
      </c>
      <c r="C74" s="6" t="s">
        <v>31</v>
      </c>
      <c r="D74" s="6" t="s">
        <v>209</v>
      </c>
    </row>
    <row r="75" spans="1:4">
      <c r="A75" s="4">
        <v>74</v>
      </c>
      <c r="B75" s="6" t="s">
        <v>108</v>
      </c>
      <c r="C75" s="6" t="s">
        <v>25</v>
      </c>
      <c r="D75" s="6" t="s">
        <v>210</v>
      </c>
    </row>
    <row r="76" spans="1:4">
      <c r="A76" s="4">
        <v>75</v>
      </c>
      <c r="B76" s="6" t="s">
        <v>211</v>
      </c>
      <c r="C76" s="6" t="s">
        <v>20</v>
      </c>
      <c r="D76" s="6" t="s">
        <v>212</v>
      </c>
    </row>
    <row r="77" spans="1:4">
      <c r="A77" s="4">
        <v>76</v>
      </c>
      <c r="B77" s="6" t="s">
        <v>213</v>
      </c>
      <c r="C77" s="6" t="s">
        <v>25</v>
      </c>
      <c r="D77" s="6" t="s">
        <v>214</v>
      </c>
    </row>
    <row r="78" spans="1:4">
      <c r="A78" s="4">
        <v>77</v>
      </c>
      <c r="B78" s="6" t="s">
        <v>109</v>
      </c>
      <c r="C78" s="6" t="s">
        <v>19</v>
      </c>
      <c r="D78" s="6" t="s">
        <v>215</v>
      </c>
    </row>
    <row r="79" spans="1:4">
      <c r="A79" s="4">
        <v>78</v>
      </c>
      <c r="B79" s="6" t="s">
        <v>110</v>
      </c>
      <c r="C79" s="6" t="s">
        <v>25</v>
      </c>
      <c r="D79" s="6" t="s">
        <v>216</v>
      </c>
    </row>
    <row r="80" spans="1:4">
      <c r="A80" s="4">
        <v>79</v>
      </c>
      <c r="B80" s="6" t="s">
        <v>111</v>
      </c>
      <c r="C80" s="6" t="s">
        <v>19</v>
      </c>
      <c r="D80" s="6" t="s">
        <v>217</v>
      </c>
    </row>
    <row r="81" spans="1:4">
      <c r="A81" s="4">
        <v>80</v>
      </c>
      <c r="B81" s="6" t="s">
        <v>112</v>
      </c>
      <c r="C81" s="6" t="s">
        <v>4</v>
      </c>
      <c r="D81" s="6" t="s">
        <v>218</v>
      </c>
    </row>
    <row r="82" spans="1:4">
      <c r="A82" s="4">
        <v>81</v>
      </c>
      <c r="B82" s="6" t="s">
        <v>113</v>
      </c>
      <c r="C82" s="6" t="s">
        <v>22</v>
      </c>
      <c r="D82" s="6" t="s">
        <v>219</v>
      </c>
    </row>
    <row r="83" spans="1:4">
      <c r="A83" s="4">
        <v>82</v>
      </c>
      <c r="B83" s="6" t="s">
        <v>114</v>
      </c>
      <c r="C83" s="6" t="s">
        <v>29</v>
      </c>
      <c r="D83" s="6" t="s">
        <v>220</v>
      </c>
    </row>
    <row r="84" spans="1:4">
      <c r="A84" s="4">
        <v>83</v>
      </c>
      <c r="B84" s="6" t="s">
        <v>115</v>
      </c>
      <c r="C84" s="6" t="s">
        <v>30</v>
      </c>
      <c r="D84" s="6" t="s">
        <v>221</v>
      </c>
    </row>
    <row r="85" spans="1:4">
      <c r="A85" s="4">
        <v>84</v>
      </c>
      <c r="B85" s="6" t="s">
        <v>116</v>
      </c>
      <c r="C85" s="6" t="s">
        <v>26</v>
      </c>
      <c r="D85" s="6" t="s">
        <v>222</v>
      </c>
    </row>
    <row r="86" spans="1:4">
      <c r="A86" s="4">
        <v>85</v>
      </c>
      <c r="B86" s="6" t="s">
        <v>117</v>
      </c>
      <c r="C86" s="6" t="s">
        <v>31</v>
      </c>
      <c r="D86" s="6" t="s">
        <v>223</v>
      </c>
    </row>
    <row r="87" spans="1:4">
      <c r="A87" s="4">
        <v>86</v>
      </c>
      <c r="B87" s="6" t="s">
        <v>118</v>
      </c>
      <c r="C87" s="6" t="s">
        <v>5</v>
      </c>
      <c r="D87" s="6" t="s">
        <v>224</v>
      </c>
    </row>
    <row r="88" spans="1:4">
      <c r="A88" s="4">
        <v>87</v>
      </c>
      <c r="B88" s="6" t="s">
        <v>119</v>
      </c>
      <c r="C88" s="6" t="s">
        <v>33</v>
      </c>
      <c r="D88" s="6" t="s">
        <v>225</v>
      </c>
    </row>
    <row r="89" spans="1:4">
      <c r="A89" s="4">
        <v>88</v>
      </c>
      <c r="B89" s="6" t="s">
        <v>120</v>
      </c>
      <c r="C89" s="6" t="s">
        <v>14</v>
      </c>
      <c r="D89" s="6" t="s">
        <v>226</v>
      </c>
    </row>
    <row r="90" spans="1:4">
      <c r="A90" s="4">
        <v>89</v>
      </c>
      <c r="B90" s="6" t="s">
        <v>121</v>
      </c>
      <c r="C90" s="6" t="s">
        <v>28</v>
      </c>
      <c r="D90" s="6" t="s">
        <v>227</v>
      </c>
    </row>
    <row r="91" spans="1:4">
      <c r="A91" s="4">
        <v>90</v>
      </c>
      <c r="B91" s="6" t="s">
        <v>122</v>
      </c>
      <c r="C91" s="6" t="s">
        <v>32</v>
      </c>
      <c r="D91" s="6" t="s">
        <v>228</v>
      </c>
    </row>
    <row r="92" spans="1:4">
      <c r="A92" s="4">
        <v>91</v>
      </c>
      <c r="B92" s="6" t="s">
        <v>123</v>
      </c>
      <c r="C92" s="6" t="s">
        <v>31</v>
      </c>
      <c r="D92" s="6" t="s">
        <v>229</v>
      </c>
    </row>
    <row r="93" spans="1:4">
      <c r="A93" s="4">
        <v>92</v>
      </c>
      <c r="B93" s="6" t="s">
        <v>124</v>
      </c>
      <c r="C93" s="6" t="s">
        <v>34</v>
      </c>
      <c r="D93" s="6" t="s">
        <v>230</v>
      </c>
    </row>
    <row r="94" spans="1:4">
      <c r="A94" s="4">
        <v>93</v>
      </c>
      <c r="B94" s="6" t="s">
        <v>125</v>
      </c>
      <c r="C94" s="6" t="s">
        <v>4</v>
      </c>
      <c r="D94" s="6" t="s">
        <v>231</v>
      </c>
    </row>
    <row r="95" spans="1:4">
      <c r="A95" s="4">
        <v>94</v>
      </c>
      <c r="B95" s="6" t="s">
        <v>126</v>
      </c>
      <c r="C95" s="6" t="s">
        <v>27</v>
      </c>
      <c r="D95" s="6" t="s">
        <v>232</v>
      </c>
    </row>
    <row r="96" spans="1:4">
      <c r="A96" s="4">
        <v>95</v>
      </c>
      <c r="B96" s="6" t="s">
        <v>127</v>
      </c>
      <c r="C96" s="6" t="s">
        <v>27</v>
      </c>
      <c r="D96" s="6" t="s">
        <v>233</v>
      </c>
    </row>
    <row r="97" spans="1:4">
      <c r="A97" s="4">
        <v>96</v>
      </c>
      <c r="B97" s="6" t="s">
        <v>128</v>
      </c>
      <c r="C97" s="6" t="s">
        <v>5</v>
      </c>
      <c r="D97" s="6" t="s">
        <v>234</v>
      </c>
    </row>
    <row r="98" spans="1:4">
      <c r="A98" s="4">
        <v>97</v>
      </c>
      <c r="B98" s="6" t="s">
        <v>129</v>
      </c>
      <c r="C98" s="6" t="s">
        <v>4</v>
      </c>
      <c r="D98" s="6" t="s">
        <v>235</v>
      </c>
    </row>
    <row r="99" spans="1:4">
      <c r="A99" s="4">
        <v>98</v>
      </c>
      <c r="B99" s="6" t="s">
        <v>130</v>
      </c>
      <c r="C99" s="6" t="s">
        <v>32</v>
      </c>
      <c r="D99" s="6" t="s">
        <v>236</v>
      </c>
    </row>
    <row r="100" spans="1:4">
      <c r="A100" s="4">
        <v>99</v>
      </c>
      <c r="B100" s="6" t="s">
        <v>131</v>
      </c>
      <c r="C100" s="6" t="s">
        <v>32</v>
      </c>
      <c r="D100" s="6" t="s">
        <v>237</v>
      </c>
    </row>
    <row r="101" spans="1:4">
      <c r="A101" s="4">
        <v>100</v>
      </c>
      <c r="B101" s="6" t="s">
        <v>132</v>
      </c>
      <c r="C101" s="6" t="s">
        <v>4</v>
      </c>
      <c r="D101" s="6" t="s">
        <v>238</v>
      </c>
    </row>
    <row r="102" spans="1:4">
      <c r="A102" s="4">
        <v>101</v>
      </c>
      <c r="B102" s="6" t="s">
        <v>133</v>
      </c>
      <c r="C102" s="6" t="s">
        <v>20</v>
      </c>
      <c r="D102" s="6" t="s">
        <v>239</v>
      </c>
    </row>
    <row r="103" spans="1:4">
      <c r="A103" s="4">
        <v>102</v>
      </c>
      <c r="B103" s="6" t="s">
        <v>134</v>
      </c>
      <c r="C103" s="6" t="s">
        <v>4</v>
      </c>
      <c r="D103" s="6" t="s">
        <v>240</v>
      </c>
    </row>
    <row r="104" spans="1:4">
      <c r="A104" s="4">
        <v>103</v>
      </c>
      <c r="B104" s="6" t="s">
        <v>135</v>
      </c>
      <c r="C104" s="6" t="s">
        <v>19</v>
      </c>
      <c r="D104" s="6" t="s">
        <v>241</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Vendite</vt:lpstr>
      <vt:lpstr>Supporto</vt:lpstr>
      <vt:lpstr>listavendite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massimo</cp:lastModifiedBy>
  <cp:lastPrinted>2017-08-21T17:16:24Z</cp:lastPrinted>
  <dcterms:created xsi:type="dcterms:W3CDTF">2011-11-27T10:06:06Z</dcterms:created>
  <dcterms:modified xsi:type="dcterms:W3CDTF">2018-02-11T13:18:29Z</dcterms:modified>
</cp:coreProperties>
</file>