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do4\Desktop\"/>
    </mc:Choice>
  </mc:AlternateContent>
  <xr:revisionPtr revIDLastSave="0" documentId="13_ncr:1_{EDEBBA94-739D-4438-AEAE-8F9CD2BCEA26}" xr6:coauthVersionLast="47" xr6:coauthVersionMax="47" xr10:uidLastSave="{00000000-0000-0000-0000-000000000000}"/>
  <bookViews>
    <workbookView xWindow="-120" yWindow="-120" windowWidth="25440" windowHeight="15390" xr2:uid="{44DFEFB9-40C3-45F1-9ABE-AD3D07F9A5D8}"/>
  </bookViews>
  <sheets>
    <sheet name="calcolo_contributi" sheetId="1" r:id="rId1"/>
  </sheets>
  <externalReferences>
    <externalReference r:id="rId2"/>
  </externalReferences>
  <definedNames>
    <definedName name="_xlnm.Print_Area" localSheetId="0">calcolo_contributi!#REF!</definedName>
    <definedName name="Coef">[1]coefficienti!$B$35:$N$114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1" l="1"/>
  <c r="K34" i="1"/>
  <c r="K27" i="1"/>
  <c r="K20" i="1"/>
  <c r="E49" i="1"/>
  <c r="Q42" i="1"/>
  <c r="C39" i="1"/>
  <c r="D39" i="1" s="1"/>
  <c r="C38" i="1"/>
  <c r="C37" i="1"/>
  <c r="Q35" i="1" s="1"/>
  <c r="C32" i="1"/>
  <c r="D32" i="1" s="1"/>
  <c r="C31" i="1"/>
  <c r="C30" i="1"/>
  <c r="Q28" i="1" s="1"/>
  <c r="C25" i="1"/>
  <c r="D25" i="1" s="1"/>
  <c r="C24" i="1"/>
  <c r="C23" i="1"/>
  <c r="Q21" i="1" s="1"/>
  <c r="C18" i="1"/>
  <c r="D18" i="1" s="1"/>
  <c r="C17" i="1"/>
  <c r="C16" i="1"/>
  <c r="E39" i="1"/>
  <c r="E32" i="1"/>
  <c r="E18" i="1"/>
  <c r="E25" i="1"/>
  <c r="J18" i="1" l="1"/>
  <c r="K18" i="1" s="1"/>
  <c r="J39" i="1"/>
  <c r="K39" i="1" s="1"/>
  <c r="J25" i="1"/>
  <c r="K25" i="1" s="1"/>
  <c r="J32" i="1"/>
  <c r="K32" i="1" s="1"/>
  <c r="D16" i="1"/>
  <c r="D23" i="1"/>
  <c r="D30" i="1"/>
  <c r="D37" i="1"/>
  <c r="D17" i="1"/>
  <c r="D24" i="1"/>
  <c r="D31" i="1"/>
  <c r="D38" i="1"/>
  <c r="E17" i="1"/>
  <c r="E16" i="1"/>
  <c r="E24" i="1"/>
  <c r="E31" i="1"/>
  <c r="E23" i="1"/>
  <c r="E30" i="1"/>
  <c r="E37" i="1"/>
  <c r="E38" i="1"/>
  <c r="J38" i="1" l="1"/>
  <c r="K38" i="1" s="1"/>
  <c r="J37" i="1"/>
  <c r="K37" i="1" s="1"/>
  <c r="J24" i="1"/>
  <c r="K24" i="1" s="1"/>
  <c r="J23" i="1"/>
  <c r="K23" i="1" s="1"/>
  <c r="J31" i="1"/>
  <c r="K31" i="1" s="1"/>
  <c r="J30" i="1"/>
  <c r="K30" i="1" s="1"/>
  <c r="J16" i="1"/>
  <c r="K16" i="1" s="1"/>
  <c r="J17" i="1"/>
  <c r="K17" i="1" s="1"/>
  <c r="K33" i="1" l="1"/>
  <c r="K35" i="1" s="1"/>
  <c r="K40" i="1"/>
  <c r="K42" i="1" s="1"/>
  <c r="K26" i="1"/>
  <c r="K28" i="1" s="1"/>
  <c r="K19" i="1"/>
  <c r="K21" i="1" s="1"/>
  <c r="L35" i="1" l="1"/>
  <c r="M35" i="1"/>
  <c r="L28" i="1"/>
  <c r="M28" i="1"/>
  <c r="M21" i="1"/>
  <c r="L21" i="1"/>
  <c r="O21" i="1" s="1"/>
  <c r="M42" i="1"/>
  <c r="L42" i="1"/>
  <c r="O42" i="1" s="1"/>
  <c r="K43" i="1"/>
  <c r="O35" i="1" l="1"/>
  <c r="O28" i="1"/>
</calcChain>
</file>

<file path=xl/sharedStrings.xml><?xml version="1.0" encoding="utf-8"?>
<sst xmlns="http://schemas.openxmlformats.org/spreadsheetml/2006/main" count="28" uniqueCount="22">
  <si>
    <t>L’INPS ha stabilito che in ogni trimestre vanno computate le ore retribuite nelle settimane intere (domenica-sabato), i cui sabati cadono all’interno del trimestre stesso.</t>
  </si>
  <si>
    <t>Cioè basta contare quanti sabato ci sono nel periodo ai fini del calcolo dei contributi.</t>
  </si>
  <si>
    <t>cambiare aliquote ogni anno</t>
  </si>
  <si>
    <t>a carico dipendente</t>
  </si>
  <si>
    <t>trimestri</t>
  </si>
  <si>
    <t>settimane nei mesi</t>
  </si>
  <si>
    <t>tot_contr.</t>
  </si>
  <si>
    <t>quota_dip</t>
  </si>
  <si>
    <t>ore settimana</t>
  </si>
  <si>
    <t>tot ore trimestre</t>
  </si>
  <si>
    <t>totale settimane:</t>
  </si>
  <si>
    <t>CALCOLO PAGA ORARIA EFFETTIVA:</t>
  </si>
  <si>
    <t>Retribuzione oraria</t>
  </si>
  <si>
    <t>aumentata della quota di 13a</t>
  </si>
  <si>
    <t>&lt;&lt;&lt; deve corrispondere al calcolo inps</t>
  </si>
  <si>
    <t>presente nel modulo di pagamento contributi</t>
  </si>
  <si>
    <t>alla voce: Retribuzione oraria</t>
  </si>
  <si>
    <t>,</t>
  </si>
  <si>
    <t>ore per settimana</t>
  </si>
  <si>
    <t>ANNO:</t>
  </si>
  <si>
    <t>a carico datore</t>
  </si>
  <si>
    <t>scadenze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</si>
</sst>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dd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0"/>
      <name val="Verdana"/>
      <family val="2"/>
    </font>
    <font>
      <sz val="10"/>
      <color indexed="10"/>
      <name val="Arial"/>
      <family val="2"/>
    </font>
    <font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vertAlign val="superscript"/>
      <sz val="12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4" fillId="0" borderId="0" xfId="0" applyFont="1"/>
    <xf numFmtId="2" fontId="1" fillId="2" borderId="0" xfId="0" applyNumberFormat="1" applyFont="1" applyFill="1"/>
    <xf numFmtId="2" fontId="0" fillId="2" borderId="0" xfId="0" applyNumberFormat="1" applyFill="1"/>
    <xf numFmtId="0" fontId="6" fillId="0" borderId="0" xfId="0" applyFont="1"/>
    <xf numFmtId="2" fontId="0" fillId="0" borderId="0" xfId="0" applyNumberFormat="1"/>
    <xf numFmtId="0" fontId="7" fillId="0" borderId="0" xfId="0" applyFont="1" applyAlignment="1">
      <alignment horizontal="left" vertical="center" indent="1"/>
    </xf>
    <xf numFmtId="0" fontId="0" fillId="0" borderId="1" xfId="0" applyBorder="1"/>
    <xf numFmtId="0" fontId="0" fillId="3" borderId="0" xfId="0" applyFill="1"/>
    <xf numFmtId="14" fontId="1" fillId="0" borderId="3" xfId="0" applyNumberFormat="1" applyFont="1" applyBorder="1"/>
    <xf numFmtId="14" fontId="1" fillId="0" borderId="4" xfId="0" applyNumberFormat="1" applyFont="1" applyBorder="1"/>
    <xf numFmtId="0" fontId="0" fillId="0" borderId="5" xfId="0" applyBorder="1"/>
    <xf numFmtId="0" fontId="0" fillId="0" borderId="4" xfId="0" applyBorder="1"/>
    <xf numFmtId="14" fontId="0" fillId="0" borderId="0" xfId="0" applyNumberFormat="1"/>
    <xf numFmtId="164" fontId="0" fillId="0" borderId="0" xfId="0" applyNumberFormat="1"/>
    <xf numFmtId="14" fontId="1" fillId="0" borderId="7" xfId="0" applyNumberFormat="1" applyFont="1" applyBorder="1"/>
    <xf numFmtId="14" fontId="1" fillId="0" borderId="0" xfId="0" applyNumberFormat="1" applyFont="1"/>
    <xf numFmtId="0" fontId="0" fillId="0" borderId="8" xfId="0" applyBorder="1"/>
    <xf numFmtId="0" fontId="0" fillId="0" borderId="7" xfId="0" applyBorder="1"/>
    <xf numFmtId="0" fontId="8" fillId="0" borderId="0" xfId="0" applyFont="1"/>
    <xf numFmtId="1" fontId="1" fillId="0" borderId="0" xfId="1" applyNumberFormat="1" applyFont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2" fontId="0" fillId="0" borderId="12" xfId="0" applyNumberFormat="1" applyBorder="1"/>
    <xf numFmtId="43" fontId="0" fillId="0" borderId="1" xfId="1" applyFont="1" applyBorder="1"/>
    <xf numFmtId="43" fontId="0" fillId="0" borderId="0" xfId="1" applyFont="1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" fillId="3" borderId="0" xfId="0" applyFont="1" applyFill="1"/>
    <xf numFmtId="166" fontId="0" fillId="0" borderId="0" xfId="0" applyNumberForma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0" fillId="4" borderId="1" xfId="0" applyFill="1" applyBorder="1" applyAlignment="1">
      <alignment horizontal="center"/>
    </xf>
    <xf numFmtId="165" fontId="0" fillId="0" borderId="0" xfId="2" applyFont="1" applyFill="1" applyBorder="1"/>
    <xf numFmtId="0" fontId="0" fillId="4" borderId="1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5" borderId="0" xfId="0" applyFont="1" applyFill="1" applyAlignment="1">
      <alignment horizontal="right"/>
    </xf>
    <xf numFmtId="0" fontId="5" fillId="5" borderId="0" xfId="0" applyFont="1" applyFill="1"/>
    <xf numFmtId="0" fontId="0" fillId="5" borderId="0" xfId="0" applyFill="1"/>
  </cellXfs>
  <cellStyles count="3">
    <cellStyle name="Euro" xfId="2" xr:uid="{123C9F8B-6EF8-4D7B-A578-0801C8A9C653}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38100</xdr:rowOff>
    </xdr:from>
    <xdr:to>
      <xdr:col>11</xdr:col>
      <xdr:colOff>504825</xdr:colOff>
      <xdr:row>10</xdr:row>
      <xdr:rowOff>142875</xdr:rowOff>
    </xdr:to>
    <xdr:cxnSp macro="">
      <xdr:nvCxnSpPr>
        <xdr:cNvPr id="2" name="Connettore 2 1">
          <a:extLst>
            <a:ext uri="{FF2B5EF4-FFF2-40B4-BE49-F238E27FC236}">
              <a16:creationId xmlns:a16="http://schemas.microsoft.com/office/drawing/2014/main" id="{6B4932AD-73DB-4C6E-AF9F-0DACC7E808C2}"/>
            </a:ext>
          </a:extLst>
        </xdr:cNvPr>
        <xdr:cNvCxnSpPr/>
      </xdr:nvCxnSpPr>
      <xdr:spPr>
        <a:xfrm>
          <a:off x="3238500" y="942975"/>
          <a:ext cx="194310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5</xdr:row>
      <xdr:rowOff>76200</xdr:rowOff>
    </xdr:from>
    <xdr:to>
      <xdr:col>4</xdr:col>
      <xdr:colOff>342900</xdr:colOff>
      <xdr:row>10</xdr:row>
      <xdr:rowOff>85725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D8864665-B81E-45FF-A47D-3759A28640DE}"/>
            </a:ext>
          </a:extLst>
        </xdr:cNvPr>
        <xdr:cNvCxnSpPr/>
      </xdr:nvCxnSpPr>
      <xdr:spPr>
        <a:xfrm flipH="1">
          <a:off x="2971800" y="981075"/>
          <a:ext cx="114300" cy="819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do4/Documents/COLF/Noi/Busta_paga_Ste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icienti"/>
      <sheetName val="CU"/>
      <sheetName val="SCHEMA"/>
      <sheetName val="calcolo_contributi"/>
      <sheetName val="liquid Maria"/>
    </sheetNames>
    <sheetDataSet>
      <sheetData sheetId="0">
        <row r="35">
          <cell r="B35" t="str">
            <v>Anno</v>
          </cell>
          <cell r="C35" t="str">
            <v>Gen</v>
          </cell>
          <cell r="D35" t="str">
            <v>Feb</v>
          </cell>
          <cell r="E35" t="str">
            <v>Mar</v>
          </cell>
          <cell r="F35" t="str">
            <v>Apr</v>
          </cell>
          <cell r="G35" t="str">
            <v>Mag</v>
          </cell>
          <cell r="H35" t="str">
            <v>Giu</v>
          </cell>
          <cell r="I35" t="str">
            <v>Lug</v>
          </cell>
          <cell r="J35" t="str">
            <v>Ago</v>
          </cell>
          <cell r="K35" t="str">
            <v>Set</v>
          </cell>
          <cell r="L35" t="str">
            <v>Ott</v>
          </cell>
          <cell r="M35" t="str">
            <v>Nov</v>
          </cell>
          <cell r="N35" t="str">
            <v>Dic</v>
          </cell>
        </row>
        <row r="36">
          <cell r="B36">
            <v>1982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>
            <v>8.4883000000000007E-3</v>
          </cell>
          <cell r="I36">
            <v>2.0874159999999999E-2</v>
          </cell>
          <cell r="J36">
            <v>3.6043980000000003E-2</v>
          </cell>
          <cell r="K36">
            <v>4.8429840000000002E-2</v>
          </cell>
          <cell r="L36">
            <v>6.5270040000000001E-2</v>
          </cell>
          <cell r="M36">
            <v>7.7099100000000004E-2</v>
          </cell>
          <cell r="N36">
            <v>8.3917030000000004E-2</v>
          </cell>
        </row>
        <row r="37">
          <cell r="B37">
            <v>1983</v>
          </cell>
          <cell r="C37">
            <v>1.1877530000000001E-2</v>
          </cell>
          <cell r="D37">
            <v>2.3248979999999999E-2</v>
          </cell>
          <cell r="E37">
            <v>3.1584000000000001E-2</v>
          </cell>
          <cell r="F37">
            <v>4.0931170000000003E-2</v>
          </cell>
          <cell r="G37">
            <v>4.9772259999999999E-2</v>
          </cell>
          <cell r="H37">
            <v>5.5576920000000002E-2</v>
          </cell>
          <cell r="I37">
            <v>6.4418009999999998E-2</v>
          </cell>
          <cell r="J37">
            <v>6.870445E-2</v>
          </cell>
          <cell r="K37">
            <v>8.0581979999999997E-2</v>
          </cell>
          <cell r="L37">
            <v>9.5495949999999996E-2</v>
          </cell>
          <cell r="M37">
            <v>0.10534919</v>
          </cell>
          <cell r="N37">
            <v>0.11064777000000001</v>
          </cell>
        </row>
        <row r="38">
          <cell r="B38">
            <v>1984</v>
          </cell>
          <cell r="C38">
            <v>1.022666E-2</v>
          </cell>
          <cell r="D38">
            <v>1.9555650000000001E-2</v>
          </cell>
          <cell r="E38">
            <v>2.619165E-2</v>
          </cell>
          <cell r="F38">
            <v>3.2827639999999998E-2</v>
          </cell>
          <cell r="G38">
            <v>3.8565969999999998E-2</v>
          </cell>
          <cell r="H38">
            <v>4.4304299999999998E-2</v>
          </cell>
          <cell r="I38">
            <v>4.82473E-2</v>
          </cell>
          <cell r="J38">
            <v>5.1741469999999998E-2</v>
          </cell>
          <cell r="K38">
            <v>5.8826299999999998E-2</v>
          </cell>
          <cell r="L38">
            <v>6.8155289999999993E-2</v>
          </cell>
          <cell r="M38">
            <v>7.4342450000000004E-2</v>
          </cell>
          <cell r="N38">
            <v>8.0978449999999993E-2</v>
          </cell>
        </row>
        <row r="39">
          <cell r="B39">
            <v>1985</v>
          </cell>
          <cell r="C39">
            <v>9.0882800000000007E-3</v>
          </cell>
          <cell r="D39">
            <v>1.8176560000000001E-2</v>
          </cell>
          <cell r="E39">
            <v>2.4789599999999998E-2</v>
          </cell>
          <cell r="F39">
            <v>3.2640259999999997E-2</v>
          </cell>
          <cell r="G39">
            <v>3.8428209999999997E-2</v>
          </cell>
          <cell r="H39">
            <v>4.3803630000000003E-2</v>
          </cell>
          <cell r="I39">
            <v>4.7528870000000001E-2</v>
          </cell>
          <cell r="J39">
            <v>5.0429040000000001E-2</v>
          </cell>
          <cell r="K39">
            <v>5.497937E-2</v>
          </cell>
          <cell r="L39">
            <v>6.5717819999999996E-2</v>
          </cell>
          <cell r="M39">
            <v>7.2743390000000005E-2</v>
          </cell>
          <cell r="N39">
            <v>7.9356430000000006E-2</v>
          </cell>
        </row>
        <row r="40">
          <cell r="B40">
            <v>1986</v>
          </cell>
          <cell r="C40">
            <v>4.8731800000000004E-3</v>
          </cell>
          <cell r="D40">
            <v>1.119565E-2</v>
          </cell>
          <cell r="E40">
            <v>1.5344200000000001E-2</v>
          </cell>
          <cell r="F40">
            <v>1.8768110000000001E-2</v>
          </cell>
          <cell r="G40">
            <v>2.2916659999999998E-2</v>
          </cell>
          <cell r="H40">
            <v>2.7065209999999999E-2</v>
          </cell>
          <cell r="I40">
            <v>2.831521E-2</v>
          </cell>
          <cell r="J40">
            <v>3.1014489999999999E-2</v>
          </cell>
          <cell r="K40">
            <v>3.4438400000000001E-2</v>
          </cell>
          <cell r="L40">
            <v>4.0036229999999999E-2</v>
          </cell>
          <cell r="M40">
            <v>4.418478E-2</v>
          </cell>
          <cell r="N40">
            <v>4.7608690000000002E-2</v>
          </cell>
        </row>
        <row r="41">
          <cell r="B41">
            <v>1987</v>
          </cell>
          <cell r="C41">
            <v>6.1111100000000003E-3</v>
          </cell>
          <cell r="D41">
            <v>1.0138879999999999E-2</v>
          </cell>
          <cell r="E41">
            <v>1.4166659999999999E-2</v>
          </cell>
          <cell r="F41">
            <v>1.749999E-2</v>
          </cell>
          <cell r="G41">
            <v>2.1527770000000002E-2</v>
          </cell>
          <cell r="H41">
            <v>2.555555E-2</v>
          </cell>
          <cell r="I41">
            <v>2.8888879999999999E-2</v>
          </cell>
          <cell r="J41">
            <v>3.2222210000000001E-2</v>
          </cell>
          <cell r="K41">
            <v>3.9027770000000003E-2</v>
          </cell>
          <cell r="L41">
            <v>4.7222220000000002E-2</v>
          </cell>
          <cell r="M41">
            <v>5.0555549999999998E-2</v>
          </cell>
          <cell r="N41">
            <v>5.3194440000000003E-2</v>
          </cell>
        </row>
        <row r="42">
          <cell r="B42">
            <v>1988</v>
          </cell>
          <cell r="C42">
            <v>5.2147499999999998E-3</v>
          </cell>
          <cell r="D42">
            <v>8.4471300000000006E-3</v>
          </cell>
          <cell r="E42">
            <v>1.30011E-2</v>
          </cell>
          <cell r="F42">
            <v>1.6894269999999999E-2</v>
          </cell>
          <cell r="G42">
            <v>2.0126649999999999E-2</v>
          </cell>
          <cell r="H42">
            <v>2.4019820000000001E-2</v>
          </cell>
          <cell r="I42">
            <v>2.7252200000000001E-2</v>
          </cell>
          <cell r="J42">
            <v>3.180616E-2</v>
          </cell>
          <cell r="K42">
            <v>3.7020919999999999E-2</v>
          </cell>
          <cell r="L42">
            <v>4.4218059999999997E-2</v>
          </cell>
          <cell r="M42">
            <v>5.2075990000000003E-2</v>
          </cell>
          <cell r="N42">
            <v>5.5969159999999997E-2</v>
          </cell>
        </row>
        <row r="43">
          <cell r="B43">
            <v>1989</v>
          </cell>
          <cell r="C43">
            <v>6.8890899999999996E-3</v>
          </cell>
          <cell r="D43">
            <v>1.4404760000000001E-2</v>
          </cell>
          <cell r="E43">
            <v>1.941416E-2</v>
          </cell>
          <cell r="F43">
            <v>2.5676689999999999E-2</v>
          </cell>
          <cell r="G43">
            <v>3.0059519999999999E-2</v>
          </cell>
          <cell r="H43">
            <v>3.5068920000000003E-2</v>
          </cell>
          <cell r="I43">
            <v>3.8198610000000001E-2</v>
          </cell>
          <cell r="J43">
            <v>4.0701750000000002E-2</v>
          </cell>
          <cell r="K43">
            <v>4.5711149999999999E-2</v>
          </cell>
          <cell r="L43">
            <v>5.4479939999999998E-2</v>
          </cell>
          <cell r="M43">
            <v>5.8862780000000003E-2</v>
          </cell>
          <cell r="N43">
            <v>6.3872170000000006E-2</v>
          </cell>
        </row>
        <row r="44">
          <cell r="B44">
            <v>1990</v>
          </cell>
          <cell r="C44">
            <v>5.9476700000000004E-3</v>
          </cell>
          <cell r="D44">
            <v>1.2311799999999999E-2</v>
          </cell>
          <cell r="E44">
            <v>1.6484149999999999E-2</v>
          </cell>
          <cell r="F44">
            <v>2.0656500000000001E-2</v>
          </cell>
          <cell r="G44">
            <v>2.409826E-2</v>
          </cell>
          <cell r="H44">
            <v>2.827062E-2</v>
          </cell>
          <cell r="I44">
            <v>3.2442970000000002E-2</v>
          </cell>
          <cell r="J44">
            <v>3.8807090000000002E-2</v>
          </cell>
          <cell r="K44">
            <v>4.444062E-2</v>
          </cell>
          <cell r="L44">
            <v>5.2265909999999999E-2</v>
          </cell>
          <cell r="M44">
            <v>5.863003E-2</v>
          </cell>
          <cell r="N44">
            <v>6.280239E-2</v>
          </cell>
        </row>
        <row r="45">
          <cell r="B45">
            <v>1991</v>
          </cell>
          <cell r="C45">
            <v>6.7444999999999996E-3</v>
          </cell>
          <cell r="D45">
            <v>1.486263E-2</v>
          </cell>
          <cell r="E45">
            <v>1.817307E-2</v>
          </cell>
          <cell r="F45">
            <v>2.2857140000000001E-2</v>
          </cell>
          <cell r="G45">
            <v>2.6854389999999999E-2</v>
          </cell>
          <cell r="H45">
            <v>3.222527E-2</v>
          </cell>
          <cell r="I45">
            <v>3.484889E-2</v>
          </cell>
          <cell r="J45">
            <v>3.815934E-2</v>
          </cell>
          <cell r="K45">
            <v>4.2843399999999997E-2</v>
          </cell>
          <cell r="L45">
            <v>5.0274720000000002E-2</v>
          </cell>
          <cell r="M45">
            <v>5.7019229999999997E-2</v>
          </cell>
          <cell r="N45">
            <v>6.0329670000000002E-2</v>
          </cell>
        </row>
        <row r="46">
          <cell r="B46">
            <v>1992</v>
          </cell>
          <cell r="C46">
            <v>7.0790100000000002E-3</v>
          </cell>
          <cell r="D46">
            <v>1.0305760000000001E-2</v>
          </cell>
          <cell r="E46">
            <v>1.4797019999999999E-2</v>
          </cell>
          <cell r="F46">
            <v>1.9288280000000001E-2</v>
          </cell>
          <cell r="G46">
            <v>2.442778E-2</v>
          </cell>
          <cell r="H46">
            <v>2.8270790000000001E-2</v>
          </cell>
          <cell r="I46">
            <v>3.0817290000000001E-2</v>
          </cell>
          <cell r="J46">
            <v>3.2715540000000001E-2</v>
          </cell>
          <cell r="K46">
            <v>3.6558550000000002E-2</v>
          </cell>
          <cell r="L46">
            <v>4.2346309999999998E-2</v>
          </cell>
          <cell r="M46">
            <v>4.8134070000000001E-2</v>
          </cell>
          <cell r="N46">
            <v>5.0680570000000001E-2</v>
          </cell>
        </row>
        <row r="47">
          <cell r="B47">
            <v>1993</v>
          </cell>
          <cell r="C47">
            <v>3.9399700000000001E-3</v>
          </cell>
          <cell r="D47">
            <v>8.1330399999999994E-3</v>
          </cell>
          <cell r="E47">
            <v>1.0854569999999999E-2</v>
          </cell>
          <cell r="F47">
            <v>1.5047639999999999E-2</v>
          </cell>
          <cell r="G47">
            <v>1.9240710000000001E-2</v>
          </cell>
          <cell r="H47">
            <v>2.4169550000000001E-2</v>
          </cell>
          <cell r="I47">
            <v>2.8362620000000002E-2</v>
          </cell>
          <cell r="J47">
            <v>3.0348389999999999E-2</v>
          </cell>
          <cell r="K47">
            <v>3.2334149999999999E-2</v>
          </cell>
          <cell r="L47">
            <v>3.8734530000000003E-2</v>
          </cell>
          <cell r="M47">
            <v>4.3663359999999998E-2</v>
          </cell>
          <cell r="N47">
            <v>4.4913359999999999E-2</v>
          </cell>
        </row>
        <row r="48">
          <cell r="B48">
            <v>1994</v>
          </cell>
          <cell r="C48">
            <v>5.49528E-3</v>
          </cell>
          <cell r="D48">
            <v>9.5754700000000009E-3</v>
          </cell>
          <cell r="E48">
            <v>1.2240559999999999E-2</v>
          </cell>
          <cell r="F48">
            <v>1.5613200000000001E-2</v>
          </cell>
          <cell r="G48">
            <v>1.9693390000000002E-2</v>
          </cell>
          <cell r="H48">
            <v>2.2358490000000002E-2</v>
          </cell>
          <cell r="I48">
            <v>2.5731130000000001E-2</v>
          </cell>
          <cell r="J48">
            <v>2.839622E-2</v>
          </cell>
          <cell r="K48">
            <v>3.1768860000000003E-2</v>
          </cell>
          <cell r="L48">
            <v>3.7264150000000003E-2</v>
          </cell>
          <cell r="M48">
            <v>4.134434E-2</v>
          </cell>
          <cell r="N48">
            <v>4.5424520000000003E-2</v>
          </cell>
        </row>
        <row r="49">
          <cell r="B49">
            <v>1995</v>
          </cell>
          <cell r="C49">
            <v>3.9698499999999996E-3</v>
          </cell>
          <cell r="D49">
            <v>1.1339520000000001E-2</v>
          </cell>
          <cell r="E49">
            <v>1.8709199999999999E-2</v>
          </cell>
          <cell r="F49">
            <v>2.4038980000000001E-2</v>
          </cell>
          <cell r="G49">
            <v>3.0048729999999999E-2</v>
          </cell>
          <cell r="H49">
            <v>3.5378510000000002E-2</v>
          </cell>
          <cell r="I49">
            <v>3.7308470000000003E-2</v>
          </cell>
          <cell r="J49">
            <v>4.1278330000000002E-2</v>
          </cell>
          <cell r="K49">
            <v>4.4568219999999999E-2</v>
          </cell>
          <cell r="L49">
            <v>4.9897999999999998E-2</v>
          </cell>
          <cell r="M49">
            <v>5.5907749999999999E-2</v>
          </cell>
          <cell r="N49">
            <v>5.8517680000000002E-2</v>
          </cell>
        </row>
        <row r="50">
          <cell r="B50">
            <v>1996</v>
          </cell>
          <cell r="C50">
            <v>2.1394600000000001E-3</v>
          </cell>
          <cell r="D50">
            <v>5.58933E-3</v>
          </cell>
          <cell r="E50">
            <v>9.0392000000000007E-3</v>
          </cell>
          <cell r="F50">
            <v>1.4688939999999999E-2</v>
          </cell>
          <cell r="G50">
            <v>1.8872110000000001E-2</v>
          </cell>
          <cell r="H50">
            <v>2.1588690000000001E-2</v>
          </cell>
          <cell r="I50">
            <v>2.1372100000000002E-2</v>
          </cell>
          <cell r="J50">
            <v>2.335539E-2</v>
          </cell>
          <cell r="K50">
            <v>2.6805269999999999E-2</v>
          </cell>
          <cell r="L50">
            <v>2.8788560000000001E-2</v>
          </cell>
          <cell r="M50">
            <v>3.2238429999999998E-2</v>
          </cell>
          <cell r="N50">
            <v>3.4221719999999997E-2</v>
          </cell>
        </row>
        <row r="51">
          <cell r="B51">
            <v>1997</v>
          </cell>
          <cell r="C51">
            <v>2.6799300000000001E-3</v>
          </cell>
          <cell r="D51">
            <v>4.6449000000000004E-3</v>
          </cell>
          <cell r="E51">
            <v>6.6098700000000003E-3</v>
          </cell>
          <cell r="F51">
            <v>8.5748300000000003E-3</v>
          </cell>
          <cell r="G51">
            <v>1.196973E-2</v>
          </cell>
          <cell r="H51">
            <v>1.3219730000000001E-2</v>
          </cell>
          <cell r="I51">
            <v>1.446973E-2</v>
          </cell>
          <cell r="J51">
            <v>1.5719730000000001E-2</v>
          </cell>
          <cell r="K51">
            <v>1.839967E-2</v>
          </cell>
          <cell r="L51">
            <v>2.1794569999999999E-2</v>
          </cell>
          <cell r="M51">
            <v>2.5189469999999999E-2</v>
          </cell>
          <cell r="N51">
            <v>2.643947E-2</v>
          </cell>
        </row>
        <row r="52">
          <cell r="B52">
            <v>1998</v>
          </cell>
          <cell r="C52">
            <v>3.3626799999999998E-3</v>
          </cell>
          <cell r="D52">
            <v>6.7253499999999997E-3</v>
          </cell>
          <cell r="E52">
            <v>7.9753500000000008E-3</v>
          </cell>
          <cell r="F52">
            <v>1.0633800000000001E-2</v>
          </cell>
          <cell r="G52">
            <v>1.329225E-2</v>
          </cell>
          <cell r="H52">
            <v>1.524648E-2</v>
          </cell>
          <cell r="I52">
            <v>1.6496480000000001E-2</v>
          </cell>
          <cell r="J52">
            <v>1.84507E-2</v>
          </cell>
          <cell r="K52">
            <v>2.0404930000000002E-2</v>
          </cell>
          <cell r="L52">
            <v>2.3063380000000001E-2</v>
          </cell>
          <cell r="M52">
            <v>2.5017609999999999E-2</v>
          </cell>
          <cell r="N52">
            <v>2.626761E-2</v>
          </cell>
        </row>
        <row r="53">
          <cell r="B53">
            <v>1999</v>
          </cell>
          <cell r="C53">
            <v>1.9438000000000001E-3</v>
          </cell>
          <cell r="D53">
            <v>4.5814100000000002E-3</v>
          </cell>
          <cell r="E53">
            <v>7.2190099999999997E-3</v>
          </cell>
          <cell r="F53">
            <v>1.1244219999999999E-2</v>
          </cell>
          <cell r="G53">
            <v>1.388182E-2</v>
          </cell>
          <cell r="H53">
            <v>1.5131820000000001E-2</v>
          </cell>
          <cell r="I53">
            <v>1.7769429999999999E-2</v>
          </cell>
          <cell r="J53">
            <v>1.901943E-2</v>
          </cell>
          <cell r="K53">
            <v>2.2350829999999999E-2</v>
          </cell>
          <cell r="L53">
            <v>2.4988440000000001E-2</v>
          </cell>
          <cell r="M53">
            <v>2.901364E-2</v>
          </cell>
          <cell r="N53">
            <v>3.0957450000000001E-2</v>
          </cell>
        </row>
        <row r="54">
          <cell r="B54">
            <v>2000</v>
          </cell>
          <cell r="C54">
            <v>1.92935E-3</v>
          </cell>
          <cell r="D54">
            <v>6.5760899999999997E-3</v>
          </cell>
          <cell r="E54">
            <v>9.8641300000000005E-3</v>
          </cell>
          <cell r="F54">
            <v>1.179348E-2</v>
          </cell>
          <cell r="G54">
            <v>1.5081519999999999E-2</v>
          </cell>
          <cell r="H54">
            <v>1.9048909999999999E-2</v>
          </cell>
          <cell r="I54">
            <v>2.1657610000000001E-2</v>
          </cell>
          <cell r="J54">
            <v>2.2907609999999998E-2</v>
          </cell>
          <cell r="K54">
            <v>2.5516299999999999E-2</v>
          </cell>
          <cell r="L54">
            <v>2.8804349999999999E-2</v>
          </cell>
          <cell r="M54">
            <v>3.3451090000000003E-2</v>
          </cell>
          <cell r="N54">
            <v>3.5380429999999997E-2</v>
          </cell>
        </row>
        <row r="55">
          <cell r="B55">
            <v>2001</v>
          </cell>
          <cell r="C55">
            <v>4.5568800000000001E-3</v>
          </cell>
          <cell r="D55">
            <v>8.4523800000000007E-3</v>
          </cell>
          <cell r="E55">
            <v>1.036376E-2</v>
          </cell>
          <cell r="F55">
            <v>1.4259259999999999E-2</v>
          </cell>
          <cell r="G55">
            <v>1.7493390000000001E-2</v>
          </cell>
          <cell r="H55">
            <v>2.006614E-2</v>
          </cell>
          <cell r="I55">
            <v>2.1316140000000001E-2</v>
          </cell>
          <cell r="J55">
            <v>2.2566139999999998E-2</v>
          </cell>
          <cell r="K55">
            <v>2.4477510000000001E-2</v>
          </cell>
          <cell r="L55">
            <v>2.7711639999999999E-2</v>
          </cell>
          <cell r="M55">
            <v>3.0284390000000001E-2</v>
          </cell>
          <cell r="N55">
            <v>3.2195769999999999E-2</v>
          </cell>
        </row>
        <row r="56">
          <cell r="B56">
            <v>2002</v>
          </cell>
          <cell r="C56">
            <v>4.4827599999999997E-3</v>
          </cell>
          <cell r="D56">
            <v>8.3189700000000002E-3</v>
          </cell>
          <cell r="E56">
            <v>1.1508620000000001E-2</v>
          </cell>
          <cell r="F56">
            <v>1.4698279999999999E-2</v>
          </cell>
          <cell r="G56">
            <v>1.7241380000000001E-2</v>
          </cell>
          <cell r="H56">
            <v>1.978448E-2</v>
          </cell>
          <cell r="I56">
            <v>2.168103E-2</v>
          </cell>
          <cell r="J56">
            <v>2.4224140000000002E-2</v>
          </cell>
          <cell r="K56">
            <v>2.6767240000000001E-2</v>
          </cell>
          <cell r="L56">
            <v>2.9956900000000002E-2</v>
          </cell>
          <cell r="M56">
            <v>3.3146549999999997E-2</v>
          </cell>
          <cell r="N56">
            <v>3.5043100000000001E-2</v>
          </cell>
        </row>
        <row r="57">
          <cell r="B57">
            <v>2003</v>
          </cell>
          <cell r="C57">
            <v>4.3986099999999998E-3</v>
          </cell>
          <cell r="D57">
            <v>6.9080599999999997E-3</v>
          </cell>
          <cell r="E57">
            <v>1.0676949999999999E-2</v>
          </cell>
          <cell r="F57">
            <v>1.3186399999999999E-2</v>
          </cell>
          <cell r="G57">
            <v>1.5066120000000001E-2</v>
          </cell>
          <cell r="H57">
            <v>1.694584E-2</v>
          </cell>
          <cell r="I57">
            <v>2.008501E-2</v>
          </cell>
          <cell r="J57">
            <v>2.259446E-2</v>
          </cell>
          <cell r="K57">
            <v>2.573363E-2</v>
          </cell>
          <cell r="L57">
            <v>2.7613349999999998E-2</v>
          </cell>
          <cell r="M57">
            <v>3.0752519999999998E-2</v>
          </cell>
          <cell r="N57">
            <v>3.200252E-2</v>
          </cell>
        </row>
        <row r="58">
          <cell r="B58">
            <v>2004</v>
          </cell>
          <cell r="C58">
            <v>2.48153E-3</v>
          </cell>
          <cell r="D58">
            <v>6.1945799999999999E-3</v>
          </cell>
          <cell r="E58">
            <v>8.0603399999999992E-3</v>
          </cell>
          <cell r="F58">
            <v>1.115764E-2</v>
          </cell>
          <cell r="G58">
            <v>1.3639160000000001E-2</v>
          </cell>
          <cell r="H58">
            <v>1.673645E-2</v>
          </cell>
          <cell r="I58">
            <v>1.8602219999999999E-2</v>
          </cell>
          <cell r="J58">
            <v>2.108374E-2</v>
          </cell>
          <cell r="K58">
            <v>2.2333740000000001E-2</v>
          </cell>
          <cell r="L58">
            <v>2.3583739999999999E-2</v>
          </cell>
          <cell r="M58">
            <v>2.6681030000000001E-2</v>
          </cell>
          <cell r="N58">
            <v>2.7931029999999999E-2</v>
          </cell>
        </row>
        <row r="59">
          <cell r="B59">
            <v>2005</v>
          </cell>
          <cell r="C59">
            <v>1.25E-3</v>
          </cell>
          <cell r="D59">
            <v>4.9213099999999999E-3</v>
          </cell>
          <cell r="E59">
            <v>7.3819599999999999E-3</v>
          </cell>
          <cell r="F59">
            <v>1.105327E-2</v>
          </cell>
          <cell r="G59">
            <v>1.351392E-2</v>
          </cell>
          <cell r="H59">
            <v>1.5974579999999999E-2</v>
          </cell>
          <cell r="I59">
            <v>1.9040560000000002E-2</v>
          </cell>
          <cell r="J59">
            <v>2.150121E-2</v>
          </cell>
          <cell r="K59">
            <v>2.3356539999999999E-2</v>
          </cell>
          <cell r="L59">
            <v>2.581719E-2</v>
          </cell>
          <cell r="M59">
            <v>2.7067190000000001E-2</v>
          </cell>
          <cell r="N59">
            <v>2.9527850000000001E-2</v>
          </cell>
        </row>
        <row r="60">
          <cell r="B60">
            <v>2006</v>
          </cell>
          <cell r="C60">
            <v>3.0314700000000001E-3</v>
          </cell>
          <cell r="D60">
            <v>6.0629500000000001E-3</v>
          </cell>
          <cell r="E60">
            <v>8.5005900000000006E-3</v>
          </cell>
          <cell r="F60">
            <v>1.153207E-2</v>
          </cell>
          <cell r="G60">
            <v>1.515736E-2</v>
          </cell>
          <cell r="H60">
            <v>1.7001189999999999E-2</v>
          </cell>
          <cell r="I60">
            <v>2.0032660000000001E-2</v>
          </cell>
          <cell r="J60">
            <v>2.247031E-2</v>
          </cell>
          <cell r="K60">
            <v>2.3720310000000001E-2</v>
          </cell>
          <cell r="L60">
            <v>2.3782660000000001E-2</v>
          </cell>
          <cell r="M60">
            <v>2.562648E-2</v>
          </cell>
          <cell r="N60">
            <v>2.7470310000000001E-2</v>
          </cell>
        </row>
        <row r="61">
          <cell r="B61">
            <v>2007</v>
          </cell>
          <cell r="C61">
            <v>1.8341099999999999E-3</v>
          </cell>
          <cell r="D61">
            <v>4.83645E-3</v>
          </cell>
          <cell r="E61">
            <v>7.2546700000000004E-3</v>
          </cell>
          <cell r="F61">
            <v>9.6728999999999999E-3</v>
          </cell>
          <cell r="G61">
            <v>1.325935E-2</v>
          </cell>
          <cell r="H61">
            <v>1.6261680000000001E-2</v>
          </cell>
          <cell r="I61">
            <v>1.926402E-2</v>
          </cell>
          <cell r="J61">
            <v>2.1682239999999998E-2</v>
          </cell>
          <cell r="K61">
            <v>2.293224E-2</v>
          </cell>
          <cell r="L61">
            <v>2.6518690000000001E-2</v>
          </cell>
          <cell r="M61">
            <v>3.0689250000000001E-2</v>
          </cell>
          <cell r="N61">
            <v>3.4859809999999998E-2</v>
          </cell>
        </row>
        <row r="62">
          <cell r="B62">
            <v>2008</v>
          </cell>
          <cell r="C62">
            <v>3.5261799999999999E-3</v>
          </cell>
          <cell r="D62">
            <v>6.4833099999999999E-3</v>
          </cell>
          <cell r="E62">
            <v>1.1716620000000001E-2</v>
          </cell>
          <cell r="F62">
            <v>1.4673749999999999E-2</v>
          </cell>
          <cell r="G62">
            <v>1.9907060000000001E-2</v>
          </cell>
          <cell r="H62">
            <v>2.4571320000000001E-2</v>
          </cell>
          <cell r="I62">
            <v>2.9235580000000001E-2</v>
          </cell>
          <cell r="J62">
            <v>3.105463E-2</v>
          </cell>
          <cell r="K62">
            <v>3.05975E-2</v>
          </cell>
          <cell r="L62">
            <v>3.1847500000000001E-2</v>
          </cell>
          <cell r="M62">
            <v>3.0252279999999999E-2</v>
          </cell>
          <cell r="N62">
            <v>3.0364189999999999E-2</v>
          </cell>
        </row>
        <row r="63">
          <cell r="B63">
            <v>2009</v>
          </cell>
          <cell r="C63">
            <v>1.25E-3</v>
          </cell>
          <cell r="D63">
            <v>2.5000000000000001E-3</v>
          </cell>
          <cell r="E63">
            <v>3.7499999999999999E-3</v>
          </cell>
          <cell r="F63">
            <v>6.6728600000000001E-3</v>
          </cell>
          <cell r="G63">
            <v>9.5957200000000003E-3</v>
          </cell>
          <cell r="H63">
            <v>1.196097E-2</v>
          </cell>
          <cell r="I63">
            <v>1.3210970000000001E-2</v>
          </cell>
          <cell r="J63">
            <v>1.7249069999999998E-2</v>
          </cell>
          <cell r="K63">
            <v>1.6268589999999999E-2</v>
          </cell>
          <cell r="L63">
            <v>1.8076209999999999E-2</v>
          </cell>
          <cell r="M63">
            <v>1.9883830000000002E-2</v>
          </cell>
          <cell r="N63">
            <v>2.2249069999999999E-2</v>
          </cell>
        </row>
        <row r="64">
          <cell r="B64">
            <v>2010</v>
          </cell>
          <cell r="C64">
            <v>2.3545699999999998E-3</v>
          </cell>
          <cell r="D64">
            <v>4.7091299999999997E-3</v>
          </cell>
          <cell r="E64">
            <v>7.6159799999999996E-3</v>
          </cell>
          <cell r="F64">
            <v>1.162739E-2</v>
          </cell>
          <cell r="G64">
            <v>1.3429679999999999E-2</v>
          </cell>
          <cell r="H64">
            <v>1.4679680000000001E-2</v>
          </cell>
          <cell r="I64">
            <v>1.869109E-2</v>
          </cell>
          <cell r="J64">
            <v>2.1597939999999999E-2</v>
          </cell>
          <cell r="K64">
            <v>2.063881E-2</v>
          </cell>
          <cell r="L64">
            <v>2.354566E-2</v>
          </cell>
          <cell r="M64">
            <v>2.5347939999999999E-2</v>
          </cell>
          <cell r="N64">
            <v>2.9359349999999999E-2</v>
          </cell>
        </row>
        <row r="65">
          <cell r="B65">
            <v>2011</v>
          </cell>
          <cell r="C65">
            <v>4.21749E-3</v>
          </cell>
          <cell r="D65">
            <v>7.6996E-3</v>
          </cell>
          <cell r="E65">
            <v>1.1925760000000001E-2</v>
          </cell>
          <cell r="F65">
            <v>1.689595E-2</v>
          </cell>
          <cell r="G65">
            <v>1.8889989999999999E-2</v>
          </cell>
          <cell r="H65">
            <v>2.0884030000000001E-2</v>
          </cell>
          <cell r="I65">
            <v>2.436615E-2</v>
          </cell>
          <cell r="J65">
            <v>2.7848270000000001E-2</v>
          </cell>
          <cell r="K65">
            <v>2.9098269999999999E-2</v>
          </cell>
          <cell r="L65">
            <v>3.332442E-2</v>
          </cell>
          <cell r="M65">
            <v>3.5318460000000003E-2</v>
          </cell>
          <cell r="N65">
            <v>3.8800580000000001E-2</v>
          </cell>
        </row>
        <row r="66">
          <cell r="B66">
            <v>2012</v>
          </cell>
          <cell r="C66">
            <v>4.1346200000000003E-3</v>
          </cell>
          <cell r="D66">
            <v>8.2692300000000007E-3</v>
          </cell>
          <cell r="E66">
            <v>1.2403849999999999E-2</v>
          </cell>
          <cell r="F66">
            <v>1.725962E-2</v>
          </cell>
          <cell r="G66">
            <v>1.7788459999999999E-2</v>
          </cell>
          <cell r="H66">
            <v>2.0480769999999999E-2</v>
          </cell>
          <cell r="I66">
            <v>2.245192E-2</v>
          </cell>
          <cell r="J66">
            <v>2.7307689999999999E-2</v>
          </cell>
          <cell r="K66">
            <v>2.855769E-2</v>
          </cell>
          <cell r="L66">
            <v>2.9807690000000001E-2</v>
          </cell>
          <cell r="M66">
            <v>2.961538E-2</v>
          </cell>
          <cell r="N66">
            <v>3.3028849999999998E-2</v>
          </cell>
        </row>
        <row r="67">
          <cell r="B67">
            <v>2013</v>
          </cell>
          <cell r="C67">
            <v>2.658451E-3</v>
          </cell>
          <cell r="D67">
            <v>3.9084510000000003E-3</v>
          </cell>
          <cell r="E67">
            <v>6.566901E-3</v>
          </cell>
          <cell r="F67">
            <v>7.8169009999999994E-3</v>
          </cell>
          <cell r="G67">
            <v>9.0669010000000005E-3</v>
          </cell>
          <cell r="H67">
            <v>1.1725352E-2</v>
          </cell>
          <cell r="I67">
            <v>1.3679578E-2</v>
          </cell>
          <cell r="J67">
            <v>1.7746478999999999E-2</v>
          </cell>
          <cell r="K67">
            <v>1.6179578E-2</v>
          </cell>
          <cell r="L67">
            <v>1.6725351999999999E-2</v>
          </cell>
          <cell r="M67">
            <v>1.5862675999999999E-2</v>
          </cell>
          <cell r="N67">
            <v>1.9225352000000001E-2</v>
          </cell>
        </row>
        <row r="68">
          <cell r="B68">
            <v>2014</v>
          </cell>
          <cell r="C68">
            <v>2.6505600000000002E-3</v>
          </cell>
          <cell r="D68">
            <v>3.2002799999999998E-3</v>
          </cell>
          <cell r="E68">
            <v>4.45028E-3</v>
          </cell>
          <cell r="F68">
            <v>7.1008400000000006E-3</v>
          </cell>
          <cell r="G68">
            <v>7.6505599999999998E-3</v>
          </cell>
          <cell r="H68">
            <v>9.6008400000000011E-3</v>
          </cell>
          <cell r="I68">
            <v>1.0150559999999999E-2</v>
          </cell>
          <cell r="J68">
            <v>1.2801119999999999E-2</v>
          </cell>
          <cell r="K68">
            <v>1.125E-2</v>
          </cell>
          <cell r="L68">
            <v>1.320028E-2</v>
          </cell>
          <cell r="M68">
            <v>1.375E-2</v>
          </cell>
          <cell r="N68">
            <v>1.4999999999999999E-2</v>
          </cell>
        </row>
        <row r="69">
          <cell r="B69">
            <v>2015</v>
          </cell>
          <cell r="C69">
            <v>1.25E-3</v>
          </cell>
          <cell r="D69">
            <v>2.5000000000000001E-3</v>
          </cell>
          <cell r="E69">
            <v>3.7499999999999999E-3</v>
          </cell>
          <cell r="F69">
            <v>5.7009299999999999E-3</v>
          </cell>
          <cell r="G69">
            <v>7.6518699999999999E-3</v>
          </cell>
          <cell r="H69">
            <v>9.6027999999999999E-3</v>
          </cell>
          <cell r="I69">
            <v>1.015187E-2</v>
          </cell>
          <cell r="J69">
            <v>1.2803739999999999E-2</v>
          </cell>
          <cell r="K69">
            <v>1.125E-2</v>
          </cell>
          <cell r="L69">
            <v>1.390187E-2</v>
          </cell>
          <cell r="M69">
            <v>1.375E-2</v>
          </cell>
          <cell r="N69">
            <v>1.4999999999999999E-2</v>
          </cell>
        </row>
        <row r="70">
          <cell r="B70">
            <v>2016</v>
          </cell>
          <cell r="N70">
            <v>1.0179530399999999E-2</v>
          </cell>
        </row>
        <row r="71">
          <cell r="B71">
            <v>2017</v>
          </cell>
          <cell r="N71">
            <v>1.0209820499999999E-2</v>
          </cell>
        </row>
        <row r="72">
          <cell r="B72">
            <v>2018</v>
          </cell>
          <cell r="N72">
            <v>1.0224184000000001E-2</v>
          </cell>
        </row>
        <row r="73">
          <cell r="B73">
            <v>2019</v>
          </cell>
          <cell r="N73">
            <v>1.0179383E-2</v>
          </cell>
        </row>
        <row r="74">
          <cell r="B74">
            <v>2020</v>
          </cell>
          <cell r="N74">
            <v>1.0149999999999999E-2</v>
          </cell>
        </row>
        <row r="75">
          <cell r="B75">
            <v>2021</v>
          </cell>
          <cell r="N75">
            <v>1.04359238E-2</v>
          </cell>
        </row>
        <row r="76">
          <cell r="B76">
            <v>2022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6AE6-76F6-49D8-B8F5-3D77235D8487}">
  <sheetPr codeName="Foglio1"/>
  <dimension ref="A2:IF75"/>
  <sheetViews>
    <sheetView showGridLines="0" tabSelected="1" workbookViewId="0"/>
  </sheetViews>
  <sheetFormatPr defaultColWidth="8.85546875" defaultRowHeight="12.75" x14ac:dyDescent="0.2"/>
  <cols>
    <col min="1" max="1" width="12" customWidth="1"/>
    <col min="2" max="2" width="8.85546875" customWidth="1"/>
    <col min="3" max="4" width="10.140625" bestFit="1" customWidth="1"/>
    <col min="5" max="5" width="7.28515625" bestFit="1" customWidth="1"/>
    <col min="6" max="9" width="2.5703125" customWidth="1"/>
    <col min="10" max="10" width="3.7109375" customWidth="1"/>
    <col min="12" max="13" width="10" bestFit="1" customWidth="1"/>
    <col min="16" max="17" width="10" bestFit="1" customWidth="1"/>
    <col min="19" max="19" width="10.140625" bestFit="1" customWidth="1"/>
    <col min="21" max="21" width="10.140625" bestFit="1" customWidth="1"/>
    <col min="25" max="25" width="10" customWidth="1"/>
    <col min="26" max="26" width="10.140625" bestFit="1" customWidth="1"/>
  </cols>
  <sheetData>
    <row r="2" spans="1:25" x14ac:dyDescent="0.2">
      <c r="A2" s="1"/>
      <c r="C2" s="2" t="s">
        <v>0</v>
      </c>
    </row>
    <row r="3" spans="1:25" x14ac:dyDescent="0.2">
      <c r="C3" s="2" t="s">
        <v>1</v>
      </c>
    </row>
    <row r="5" spans="1:25" ht="20.25" x14ac:dyDescent="0.3">
      <c r="B5" s="3" t="s">
        <v>2</v>
      </c>
    </row>
    <row r="6" spans="1:25" x14ac:dyDescent="0.2">
      <c r="B6" s="4"/>
    </row>
    <row r="7" spans="1:25" x14ac:dyDescent="0.2">
      <c r="B7" s="42" t="s">
        <v>18</v>
      </c>
      <c r="C7" s="42"/>
      <c r="D7" s="40">
        <v>5</v>
      </c>
    </row>
    <row r="9" spans="1:25" x14ac:dyDescent="0.2">
      <c r="P9" s="1"/>
      <c r="Q9" s="1"/>
    </row>
    <row r="12" spans="1:25" x14ac:dyDescent="0.2">
      <c r="B12" s="46" t="s">
        <v>19</v>
      </c>
      <c r="C12" s="47">
        <v>2022</v>
      </c>
      <c r="D12" s="48"/>
      <c r="E12" s="5">
        <v>1.65</v>
      </c>
      <c r="K12" t="s">
        <v>3</v>
      </c>
      <c r="M12" s="6">
        <v>0.41</v>
      </c>
    </row>
    <row r="13" spans="1:25" ht="15.75" x14ac:dyDescent="0.25">
      <c r="B13" s="7"/>
      <c r="C13" s="1"/>
      <c r="M13" s="8"/>
      <c r="R13" s="9"/>
    </row>
    <row r="14" spans="1:25" x14ac:dyDescent="0.2">
      <c r="B14" t="s">
        <v>4</v>
      </c>
      <c r="F14" t="s">
        <v>5</v>
      </c>
      <c r="L14" s="10" t="s">
        <v>6</v>
      </c>
      <c r="M14" s="10" t="s">
        <v>7</v>
      </c>
      <c r="O14" s="1" t="s">
        <v>20</v>
      </c>
      <c r="Q14" s="1" t="s">
        <v>21</v>
      </c>
    </row>
    <row r="15" spans="1:25" ht="6" customHeight="1" x14ac:dyDescent="0.2"/>
    <row r="16" spans="1:25" x14ac:dyDescent="0.2">
      <c r="A16">
        <v>1</v>
      </c>
      <c r="B16" s="44">
        <v>1</v>
      </c>
      <c r="C16" s="12">
        <f>DATE($C$12,$A16,1)</f>
        <v>44562</v>
      </c>
      <c r="D16" s="13">
        <f>EOMONTH(C16,0)</f>
        <v>44592</v>
      </c>
      <c r="E16" s="14">
        <f ca="1">SUMPRODUCT(--(WEEKDAY(ROW(INDIRECT(C16&amp;":"&amp;D16)))=7))</f>
        <v>5</v>
      </c>
      <c r="F16" s="10">
        <v>1</v>
      </c>
      <c r="G16" s="10">
        <v>1</v>
      </c>
      <c r="H16" s="10">
        <v>1</v>
      </c>
      <c r="I16" s="10">
        <v>1</v>
      </c>
      <c r="J16" s="10">
        <f ca="1">IF(E16=5,1,"")</f>
        <v>1</v>
      </c>
      <c r="K16" s="15">
        <f ca="1">SUM(F16:J16)</f>
        <v>5</v>
      </c>
      <c r="L16" s="14"/>
      <c r="Q16" s="16"/>
      <c r="T16" s="17"/>
      <c r="U16" s="16"/>
      <c r="V16" s="17"/>
      <c r="Y16" s="16"/>
    </row>
    <row r="17" spans="1:25" x14ac:dyDescent="0.2">
      <c r="A17">
        <v>2</v>
      </c>
      <c r="B17" s="45"/>
      <c r="C17" s="18">
        <f>DATE($C$12,$A17,1)</f>
        <v>44593</v>
      </c>
      <c r="D17" s="19">
        <f>EOMONTH(C17,0)</f>
        <v>44620</v>
      </c>
      <c r="E17" s="20">
        <f ca="1">SUMPRODUCT(--(WEEKDAY(ROW(INDIRECT(C17&amp;":"&amp;D17)))=7))</f>
        <v>4</v>
      </c>
      <c r="F17" s="10">
        <v>1</v>
      </c>
      <c r="G17" s="10">
        <v>1</v>
      </c>
      <c r="H17" s="10">
        <v>1</v>
      </c>
      <c r="I17" s="10">
        <v>1</v>
      </c>
      <c r="J17" s="10" t="str">
        <f ca="1">IF(E17=5,1,"")</f>
        <v/>
      </c>
      <c r="K17">
        <f ca="1">SUM(F17:J17)</f>
        <v>4</v>
      </c>
      <c r="L17" s="20"/>
      <c r="U17" s="16"/>
      <c r="V17" s="17"/>
      <c r="Y17" s="16"/>
    </row>
    <row r="18" spans="1:25" x14ac:dyDescent="0.2">
      <c r="A18">
        <v>3</v>
      </c>
      <c r="B18" s="45"/>
      <c r="C18" s="18">
        <f>DATE($C$12,$A18,1)</f>
        <v>44621</v>
      </c>
      <c r="D18" s="19">
        <f>EOMONTH(C18,0)</f>
        <v>44651</v>
      </c>
      <c r="E18" s="20">
        <f ca="1">SUMPRODUCT(--(WEEKDAY(ROW(INDIRECT(C18&amp;":"&amp;D18)))=7))</f>
        <v>4</v>
      </c>
      <c r="F18" s="10">
        <v>1</v>
      </c>
      <c r="G18" s="10">
        <v>1</v>
      </c>
      <c r="H18" s="10">
        <v>1</v>
      </c>
      <c r="I18" s="10">
        <v>1</v>
      </c>
      <c r="J18" s="10" t="str">
        <f ca="1">IF(E18=5,1,"")</f>
        <v/>
      </c>
      <c r="K18">
        <f ca="1">SUM(F18:J18)</f>
        <v>4</v>
      </c>
      <c r="L18" s="20"/>
      <c r="U18" s="16"/>
      <c r="V18" s="17"/>
    </row>
    <row r="19" spans="1:25" x14ac:dyDescent="0.2">
      <c r="B19" s="45"/>
      <c r="C19" s="21"/>
      <c r="D19" s="19"/>
      <c r="K19">
        <f ca="1">SUM(K16:K18)</f>
        <v>13</v>
      </c>
      <c r="L19" s="20"/>
      <c r="U19" s="16"/>
      <c r="V19" s="17"/>
    </row>
    <row r="20" spans="1:25" x14ac:dyDescent="0.2">
      <c r="B20" s="45"/>
      <c r="C20" s="21"/>
      <c r="F20" s="22" t="s">
        <v>8</v>
      </c>
      <c r="K20" s="23">
        <f>$D$7</f>
        <v>5</v>
      </c>
      <c r="L20" s="20"/>
      <c r="U20" s="16"/>
      <c r="V20" s="17"/>
    </row>
    <row r="21" spans="1:25" x14ac:dyDescent="0.2">
      <c r="B21" s="43"/>
      <c r="C21" s="24"/>
      <c r="D21" s="25"/>
      <c r="E21" s="25"/>
      <c r="F21" s="26" t="s">
        <v>9</v>
      </c>
      <c r="G21" s="25"/>
      <c r="H21" s="25"/>
      <c r="I21" s="25"/>
      <c r="J21" s="25"/>
      <c r="K21" s="25">
        <f ca="1">+K20*K19</f>
        <v>65</v>
      </c>
      <c r="L21" s="27">
        <f ca="1">+K21*$E$12</f>
        <v>107.25</v>
      </c>
      <c r="M21" s="28">
        <f ca="1">+K21*$M$12</f>
        <v>26.65</v>
      </c>
      <c r="N21" s="41"/>
      <c r="O21" s="8">
        <f ca="1">+L21-M21</f>
        <v>80.599999999999994</v>
      </c>
      <c r="P21" s="22"/>
      <c r="Q21" s="16">
        <f>C23+9</f>
        <v>44661</v>
      </c>
      <c r="U21" s="16"/>
      <c r="V21" s="17"/>
    </row>
    <row r="22" spans="1:25" x14ac:dyDescent="0.2">
      <c r="U22" s="16"/>
      <c r="V22" s="17"/>
    </row>
    <row r="23" spans="1:25" x14ac:dyDescent="0.2">
      <c r="A23">
        <v>4</v>
      </c>
      <c r="B23" s="44">
        <v>2</v>
      </c>
      <c r="C23" s="12">
        <f>DATE($C$12,$A23,1)</f>
        <v>44652</v>
      </c>
      <c r="D23" s="13">
        <f>EOMONTH(C23,0)</f>
        <v>44681</v>
      </c>
      <c r="E23" s="14">
        <f ca="1">SUMPRODUCT(--(WEEKDAY(ROW(INDIRECT(C23&amp;":"&amp;D23)))=7))</f>
        <v>5</v>
      </c>
      <c r="F23" s="10">
        <v>1</v>
      </c>
      <c r="G23" s="10">
        <v>1</v>
      </c>
      <c r="H23" s="10">
        <v>1</v>
      </c>
      <c r="I23" s="10">
        <v>1</v>
      </c>
      <c r="J23" s="10">
        <f ca="1">IF(E23=5,1,"")</f>
        <v>1</v>
      </c>
      <c r="K23" s="15">
        <f ca="1">SUM(F23:J23)</f>
        <v>5</v>
      </c>
      <c r="L23" s="14"/>
      <c r="U23" s="16"/>
      <c r="V23" s="17"/>
    </row>
    <row r="24" spans="1:25" x14ac:dyDescent="0.2">
      <c r="A24">
        <v>5</v>
      </c>
      <c r="B24" s="45"/>
      <c r="C24" s="18">
        <f>DATE($C$12,$A24,1)</f>
        <v>44682</v>
      </c>
      <c r="D24" s="19">
        <f>EOMONTH(C24,0)</f>
        <v>44712</v>
      </c>
      <c r="E24" s="20">
        <f ca="1">SUMPRODUCT(--(WEEKDAY(ROW(INDIRECT(C24&amp;":"&amp;D24)))=7))</f>
        <v>4</v>
      </c>
      <c r="F24" s="10">
        <v>1</v>
      </c>
      <c r="G24" s="10">
        <v>1</v>
      </c>
      <c r="H24" s="10">
        <v>1</v>
      </c>
      <c r="I24" s="10">
        <v>1</v>
      </c>
      <c r="J24" s="10" t="str">
        <f ca="1">IF(E24=5,1,"")</f>
        <v/>
      </c>
      <c r="K24">
        <f ca="1">SUM(F24:J24)</f>
        <v>4</v>
      </c>
      <c r="L24" s="20"/>
      <c r="U24" s="16"/>
      <c r="V24" s="17"/>
    </row>
    <row r="25" spans="1:25" x14ac:dyDescent="0.2">
      <c r="A25">
        <v>6</v>
      </c>
      <c r="B25" s="45"/>
      <c r="C25" s="18">
        <f>DATE($C$12,$A25,1)</f>
        <v>44713</v>
      </c>
      <c r="D25" s="19">
        <f>EOMONTH(C25,0)</f>
        <v>44742</v>
      </c>
      <c r="E25" s="20">
        <f ca="1">SUMPRODUCT(--(WEEKDAY(ROW(INDIRECT(C25&amp;":"&amp;D25)))=7))</f>
        <v>4</v>
      </c>
      <c r="F25" s="10">
        <v>1</v>
      </c>
      <c r="G25" s="10">
        <v>1</v>
      </c>
      <c r="H25" s="10">
        <v>1</v>
      </c>
      <c r="I25" s="10">
        <v>1</v>
      </c>
      <c r="J25" s="10" t="str">
        <f ca="1">IF(E25=5,1,"")</f>
        <v/>
      </c>
      <c r="K25">
        <f ca="1">SUM(F25:J25)</f>
        <v>4</v>
      </c>
      <c r="L25" s="20"/>
      <c r="U25" s="16"/>
      <c r="V25" s="29"/>
    </row>
    <row r="26" spans="1:25" x14ac:dyDescent="0.2">
      <c r="B26" s="45"/>
      <c r="K26">
        <f ca="1">SUM(K23:K25)</f>
        <v>13</v>
      </c>
      <c r="L26" s="20"/>
      <c r="U26" s="16"/>
      <c r="V26" s="17"/>
    </row>
    <row r="27" spans="1:25" x14ac:dyDescent="0.2">
      <c r="B27" s="45"/>
      <c r="F27" s="22" t="s">
        <v>8</v>
      </c>
      <c r="H27" s="22"/>
      <c r="K27" s="23">
        <f>$D$7</f>
        <v>5</v>
      </c>
      <c r="L27" s="20"/>
      <c r="U27" s="16"/>
      <c r="V27" s="17"/>
    </row>
    <row r="28" spans="1:25" x14ac:dyDescent="0.2">
      <c r="B28" s="43"/>
      <c r="C28" s="25"/>
      <c r="D28" s="25"/>
      <c r="E28" s="25"/>
      <c r="F28" s="26" t="s">
        <v>9</v>
      </c>
      <c r="G28" s="25"/>
      <c r="H28" s="25"/>
      <c r="I28" s="25"/>
      <c r="J28" s="25"/>
      <c r="K28" s="25">
        <f ca="1">+K27*K26</f>
        <v>65</v>
      </c>
      <c r="L28" s="27">
        <f ca="1">+K28*$E$12</f>
        <v>107.25</v>
      </c>
      <c r="M28" s="28">
        <f ca="1">+K28*$M$12</f>
        <v>26.65</v>
      </c>
      <c r="N28" s="41"/>
      <c r="O28" s="8">
        <f ca="1">+L28-M28</f>
        <v>80.599999999999994</v>
      </c>
      <c r="Q28" s="16">
        <f>C30+9</f>
        <v>44752</v>
      </c>
    </row>
    <row r="30" spans="1:25" x14ac:dyDescent="0.2">
      <c r="A30">
        <v>7</v>
      </c>
      <c r="B30" s="44">
        <v>3</v>
      </c>
      <c r="C30" s="12">
        <f>DATE($C$12,$A30,1)</f>
        <v>44743</v>
      </c>
      <c r="D30" s="13">
        <f>EOMONTH(C30,0)</f>
        <v>44773</v>
      </c>
      <c r="E30" s="14">
        <f ca="1">SUMPRODUCT(--(WEEKDAY(ROW(INDIRECT(C30&amp;":"&amp;D30)))=7))</f>
        <v>5</v>
      </c>
      <c r="F30" s="10">
        <v>1</v>
      </c>
      <c r="G30" s="10">
        <v>1</v>
      </c>
      <c r="H30" s="10">
        <v>1</v>
      </c>
      <c r="I30" s="10">
        <v>1</v>
      </c>
      <c r="J30" s="10">
        <f ca="1">IF(E30=5,1,"")</f>
        <v>1</v>
      </c>
      <c r="K30" s="15">
        <f ca="1">SUM(F30:J30)</f>
        <v>5</v>
      </c>
      <c r="L30" s="14"/>
    </row>
    <row r="31" spans="1:25" x14ac:dyDescent="0.2">
      <c r="A31">
        <v>8</v>
      </c>
      <c r="B31" s="45"/>
      <c r="C31" s="18">
        <f>DATE($C$12,$A31,1)</f>
        <v>44774</v>
      </c>
      <c r="D31" s="19">
        <f>EOMONTH(C31,0)</f>
        <v>44804</v>
      </c>
      <c r="E31" s="20">
        <f ca="1">SUMPRODUCT(--(WEEKDAY(ROW(INDIRECT(C31&amp;":"&amp;D31)))=7))</f>
        <v>4</v>
      </c>
      <c r="F31" s="10">
        <v>1</v>
      </c>
      <c r="G31" s="10">
        <v>1</v>
      </c>
      <c r="H31" s="10">
        <v>1</v>
      </c>
      <c r="I31" s="10">
        <v>1</v>
      </c>
      <c r="J31" s="10" t="str">
        <f ca="1">IF(E31=5,1,"")</f>
        <v/>
      </c>
      <c r="K31">
        <f ca="1">SUM(F31:J31)</f>
        <v>4</v>
      </c>
      <c r="L31" s="20"/>
    </row>
    <row r="32" spans="1:25" x14ac:dyDescent="0.2">
      <c r="A32">
        <v>9</v>
      </c>
      <c r="B32" s="45"/>
      <c r="C32" s="18">
        <f>DATE($C$12,$A32,1)</f>
        <v>44805</v>
      </c>
      <c r="D32" s="19">
        <f>EOMONTH(C32,0)</f>
        <v>44834</v>
      </c>
      <c r="E32" s="20">
        <f ca="1">SUMPRODUCT(--(WEEKDAY(ROW(INDIRECT(C32&amp;":"&amp;D32)))=7))</f>
        <v>4</v>
      </c>
      <c r="F32" s="10">
        <v>1</v>
      </c>
      <c r="G32" s="10">
        <v>1</v>
      </c>
      <c r="H32" s="10">
        <v>1</v>
      </c>
      <c r="I32" s="10">
        <v>1</v>
      </c>
      <c r="J32" s="10" t="str">
        <f ca="1">IF(E32=5,1,"")</f>
        <v/>
      </c>
      <c r="K32">
        <f ca="1">SUM(F32:J32)</f>
        <v>4</v>
      </c>
      <c r="L32" s="20"/>
    </row>
    <row r="33" spans="1:17" x14ac:dyDescent="0.2">
      <c r="B33" s="45"/>
      <c r="K33">
        <f ca="1">SUM(K30:K32)</f>
        <v>13</v>
      </c>
      <c r="L33" s="20"/>
    </row>
    <row r="34" spans="1:17" x14ac:dyDescent="0.2">
      <c r="B34" s="45"/>
      <c r="F34" s="22" t="s">
        <v>8</v>
      </c>
      <c r="K34" s="23">
        <f>$D$7</f>
        <v>5</v>
      </c>
      <c r="L34" s="20"/>
    </row>
    <row r="35" spans="1:17" x14ac:dyDescent="0.2">
      <c r="B35" s="43"/>
      <c r="C35" s="25"/>
      <c r="D35" s="25"/>
      <c r="E35" s="25"/>
      <c r="F35" s="26" t="s">
        <v>9</v>
      </c>
      <c r="G35" s="25"/>
      <c r="H35" s="25"/>
      <c r="I35" s="25"/>
      <c r="J35" s="25"/>
      <c r="K35" s="25">
        <f ca="1">+K34*K33</f>
        <v>65</v>
      </c>
      <c r="L35" s="27">
        <f ca="1">+K35*$E$12</f>
        <v>107.25</v>
      </c>
      <c r="M35" s="28">
        <f ca="1">+K35*$M$12</f>
        <v>26.65</v>
      </c>
      <c r="N35" s="41"/>
      <c r="O35" s="8">
        <f ca="1">+L35-M35</f>
        <v>80.599999999999994</v>
      </c>
      <c r="Q35" s="16">
        <f>C37+9</f>
        <v>44844</v>
      </c>
    </row>
    <row r="37" spans="1:17" x14ac:dyDescent="0.2">
      <c r="A37">
        <v>10</v>
      </c>
      <c r="B37" s="44">
        <v>4</v>
      </c>
      <c r="C37" s="12">
        <f>DATE($C$12,$A37,1)</f>
        <v>44835</v>
      </c>
      <c r="D37" s="13">
        <f>EOMONTH(C37,0)</f>
        <v>44865</v>
      </c>
      <c r="E37" s="14">
        <f ca="1">SUMPRODUCT(--(WEEKDAY(ROW(INDIRECT(C37&amp;":"&amp;D37)))=7))</f>
        <v>5</v>
      </c>
      <c r="F37" s="10">
        <v>1</v>
      </c>
      <c r="G37" s="10">
        <v>1</v>
      </c>
      <c r="H37" s="10">
        <v>1</v>
      </c>
      <c r="I37" s="10">
        <v>1</v>
      </c>
      <c r="J37" s="10">
        <f ca="1">IF(E37=5,1,"")</f>
        <v>1</v>
      </c>
      <c r="K37" s="15">
        <f ca="1">SUM(F37:J37)</f>
        <v>5</v>
      </c>
      <c r="L37" s="14"/>
    </row>
    <row r="38" spans="1:17" x14ac:dyDescent="0.2">
      <c r="A38">
        <v>11</v>
      </c>
      <c r="B38" s="45"/>
      <c r="C38" s="18">
        <f>DATE($C$12,$A38,1)</f>
        <v>44866</v>
      </c>
      <c r="D38" s="19">
        <f>EOMONTH(C38,0)</f>
        <v>44895</v>
      </c>
      <c r="E38" s="20">
        <f ca="1">SUMPRODUCT(--(WEEKDAY(ROW(INDIRECT(C38&amp;":"&amp;D38)))=7))</f>
        <v>4</v>
      </c>
      <c r="F38" s="10">
        <v>1</v>
      </c>
      <c r="G38" s="10">
        <v>1</v>
      </c>
      <c r="H38" s="10">
        <v>1</v>
      </c>
      <c r="I38" s="10">
        <v>1</v>
      </c>
      <c r="J38" s="10" t="str">
        <f ca="1">IF(E38=5,1,"")</f>
        <v/>
      </c>
      <c r="K38">
        <f ca="1">SUM(F38:J38)</f>
        <v>4</v>
      </c>
      <c r="L38" s="20"/>
    </row>
    <row r="39" spans="1:17" x14ac:dyDescent="0.2">
      <c r="A39">
        <v>12</v>
      </c>
      <c r="B39" s="45"/>
      <c r="C39" s="18">
        <f>DATE($C$12,$A39,1)</f>
        <v>44896</v>
      </c>
      <c r="D39" s="19">
        <f>EOMONTH(C39,0)</f>
        <v>44926</v>
      </c>
      <c r="E39" s="20">
        <f ca="1">SUMPRODUCT(--(WEEKDAY(ROW(INDIRECT(C39&amp;":"&amp;D39)))=7))</f>
        <v>5</v>
      </c>
      <c r="F39" s="10">
        <v>1</v>
      </c>
      <c r="G39" s="10">
        <v>1</v>
      </c>
      <c r="H39" s="10">
        <v>1</v>
      </c>
      <c r="I39" s="10">
        <v>1</v>
      </c>
      <c r="J39" s="10">
        <f ca="1">IF(E39=5,1,"")</f>
        <v>1</v>
      </c>
      <c r="K39">
        <f ca="1">SUM(F39:J39)</f>
        <v>5</v>
      </c>
      <c r="L39" s="20"/>
    </row>
    <row r="40" spans="1:17" x14ac:dyDescent="0.2">
      <c r="B40" s="45"/>
      <c r="K40">
        <f ca="1">SUM(K37:K39)</f>
        <v>14</v>
      </c>
      <c r="L40" s="20"/>
    </row>
    <row r="41" spans="1:17" ht="12.75" customHeight="1" x14ac:dyDescent="0.2">
      <c r="A41" s="30"/>
      <c r="B41" s="45"/>
      <c r="F41" s="22" t="s">
        <v>8</v>
      </c>
      <c r="K41" s="23">
        <f>$D$7</f>
        <v>5</v>
      </c>
      <c r="L41" s="20"/>
    </row>
    <row r="42" spans="1:17" x14ac:dyDescent="0.2">
      <c r="B42" s="43"/>
      <c r="C42" s="25"/>
      <c r="D42" s="25"/>
      <c r="E42" s="25"/>
      <c r="F42" s="26" t="s">
        <v>9</v>
      </c>
      <c r="G42" s="25"/>
      <c r="H42" s="25"/>
      <c r="I42" s="25"/>
      <c r="J42" s="25"/>
      <c r="K42" s="25">
        <f ca="1">+K41*K40</f>
        <v>70</v>
      </c>
      <c r="L42" s="27">
        <f ca="1">+K42*$E$12</f>
        <v>115.5</v>
      </c>
      <c r="M42" s="28">
        <f ca="1">+K42*$M$12</f>
        <v>28.7</v>
      </c>
      <c r="N42" s="41"/>
      <c r="O42" s="8">
        <f ca="1">+L42-M42</f>
        <v>86.8</v>
      </c>
      <c r="Q42" s="16">
        <f>DATE(C12+1,1,10)</f>
        <v>44936</v>
      </c>
    </row>
    <row r="43" spans="1:17" x14ac:dyDescent="0.2">
      <c r="A43" s="31"/>
      <c r="F43" s="1" t="s">
        <v>10</v>
      </c>
      <c r="K43">
        <f ca="1">K40+K33+K26+K19</f>
        <v>53</v>
      </c>
    </row>
    <row r="47" spans="1:17" ht="12" customHeight="1" x14ac:dyDescent="0.2">
      <c r="A47" s="32" t="s">
        <v>11</v>
      </c>
      <c r="B47" s="11"/>
      <c r="C47" s="11"/>
      <c r="D47" s="11"/>
    </row>
    <row r="48" spans="1:17" x14ac:dyDescent="0.2">
      <c r="B48" s="1" t="s">
        <v>12</v>
      </c>
      <c r="E48" s="33">
        <v>8</v>
      </c>
    </row>
    <row r="49" spans="2:18" x14ac:dyDescent="0.2">
      <c r="B49" s="1" t="s">
        <v>13</v>
      </c>
      <c r="E49" s="33">
        <f>ROUNDDOWN(E48*1.0833,2)</f>
        <v>8.66</v>
      </c>
      <c r="G49" s="1" t="s">
        <v>14</v>
      </c>
    </row>
    <row r="50" spans="2:18" x14ac:dyDescent="0.2">
      <c r="I50" s="1" t="s">
        <v>15</v>
      </c>
    </row>
    <row r="51" spans="2:18" ht="15" x14ac:dyDescent="0.2">
      <c r="B51" s="34"/>
      <c r="I51" s="1" t="s">
        <v>16</v>
      </c>
    </row>
    <row r="52" spans="2:18" x14ac:dyDescent="0.2">
      <c r="B52" s="35"/>
      <c r="C52" s="35"/>
      <c r="D52" s="35"/>
      <c r="O52" s="35"/>
      <c r="P52" s="35"/>
      <c r="Q52" s="35"/>
      <c r="R52" s="35"/>
    </row>
    <row r="53" spans="2:18" ht="11.25" customHeight="1" x14ac:dyDescent="0.2">
      <c r="B53" s="35"/>
      <c r="C53" s="35"/>
      <c r="D53" s="35"/>
      <c r="O53" s="35"/>
      <c r="P53" s="35"/>
      <c r="Q53" s="35"/>
      <c r="R53" s="35"/>
    </row>
    <row r="54" spans="2:18" ht="13.5" customHeight="1" x14ac:dyDescent="0.2">
      <c r="B54" s="35"/>
      <c r="C54" s="35"/>
      <c r="D54" s="35"/>
      <c r="O54" s="35"/>
      <c r="P54" s="35"/>
      <c r="Q54" s="36"/>
      <c r="R54" s="36"/>
    </row>
    <row r="55" spans="2:18" ht="17.25" customHeight="1" x14ac:dyDescent="0.2">
      <c r="B55" s="37"/>
      <c r="C55" s="37"/>
      <c r="O55" s="37"/>
      <c r="P55" s="37"/>
      <c r="Q55" s="37"/>
      <c r="R55" s="37"/>
    </row>
    <row r="56" spans="2:18" ht="15.75" customHeight="1" x14ac:dyDescent="0.2">
      <c r="B56" s="37"/>
      <c r="C56" s="37"/>
      <c r="O56" s="37"/>
      <c r="P56" s="37"/>
      <c r="Q56" s="37"/>
      <c r="R56" s="37"/>
    </row>
    <row r="57" spans="2:18" ht="15.75" customHeight="1" x14ac:dyDescent="0.2">
      <c r="B57" s="37"/>
      <c r="C57" s="37"/>
      <c r="O57" s="37"/>
      <c r="P57" s="37"/>
      <c r="Q57" s="35"/>
      <c r="R57" s="37"/>
    </row>
    <row r="58" spans="2:18" ht="15.75" customHeight="1" x14ac:dyDescent="0.2">
      <c r="B58" s="37"/>
      <c r="C58" s="37"/>
      <c r="O58" s="37"/>
      <c r="P58" s="37"/>
      <c r="Q58" s="37"/>
      <c r="R58" s="37"/>
    </row>
    <row r="59" spans="2:18" ht="15.75" customHeight="1" x14ac:dyDescent="0.2">
      <c r="B59" s="37"/>
      <c r="O59" s="37"/>
      <c r="P59" s="37"/>
      <c r="Q59" s="37"/>
      <c r="R59" s="37"/>
    </row>
    <row r="60" spans="2:18" ht="15.75" customHeight="1" x14ac:dyDescent="0.2">
      <c r="B60" s="37"/>
      <c r="C60" s="37"/>
      <c r="O60" s="37"/>
      <c r="P60" s="37"/>
      <c r="Q60" s="37"/>
      <c r="R60" s="37"/>
    </row>
    <row r="61" spans="2:18" ht="15.75" customHeight="1" x14ac:dyDescent="0.2">
      <c r="B61" s="37"/>
      <c r="C61" s="37"/>
      <c r="O61" s="37"/>
      <c r="P61" s="37"/>
      <c r="Q61" s="37"/>
      <c r="R61" s="37"/>
    </row>
    <row r="62" spans="2:18" ht="15.75" customHeight="1" x14ac:dyDescent="0.2">
      <c r="B62" s="37"/>
      <c r="O62" s="37"/>
      <c r="P62" s="37"/>
      <c r="Q62" s="35"/>
      <c r="R62" s="35"/>
    </row>
    <row r="63" spans="2:18" ht="15.75" customHeight="1" x14ac:dyDescent="0.2">
      <c r="B63" s="37"/>
      <c r="O63" s="37"/>
      <c r="P63" s="37"/>
      <c r="Q63" s="35"/>
      <c r="R63" s="35"/>
    </row>
    <row r="64" spans="2:18" ht="15.75" customHeight="1" x14ac:dyDescent="0.2">
      <c r="B64" s="37"/>
      <c r="C64" s="37"/>
      <c r="O64" s="37"/>
      <c r="P64" s="37"/>
      <c r="Q64" s="37"/>
      <c r="R64" s="37"/>
    </row>
    <row r="65" spans="2:240" ht="15.75" customHeight="1" x14ac:dyDescent="0.2">
      <c r="B65" s="36"/>
      <c r="O65" s="36"/>
      <c r="P65" s="37"/>
      <c r="Q65" s="36"/>
      <c r="R65" s="36"/>
    </row>
    <row r="66" spans="2:240" ht="15.75" customHeight="1" x14ac:dyDescent="0.2">
      <c r="B66" s="37"/>
      <c r="C66" s="37"/>
      <c r="O66" s="37"/>
      <c r="P66" s="35"/>
      <c r="Q66" s="35"/>
      <c r="R66" s="35"/>
    </row>
    <row r="67" spans="2:240" ht="15.75" customHeight="1" x14ac:dyDescent="0.2">
      <c r="B67" s="37"/>
      <c r="C67" s="37"/>
      <c r="O67" s="37"/>
      <c r="P67" s="37"/>
      <c r="Q67" s="37"/>
      <c r="R67" s="37"/>
    </row>
    <row r="68" spans="2:240" ht="15.75" customHeight="1" x14ac:dyDescent="0.2">
      <c r="B68" s="38"/>
    </row>
    <row r="69" spans="2:240" ht="15.75" customHeight="1" x14ac:dyDescent="0.2">
      <c r="B69" s="39"/>
    </row>
    <row r="75" spans="2:240" x14ac:dyDescent="0.2">
      <c r="IF75" t="s">
        <v>17</v>
      </c>
    </row>
  </sheetData>
  <mergeCells count="5">
    <mergeCell ref="B7:C7"/>
    <mergeCell ref="B16:B21"/>
    <mergeCell ref="B23:B28"/>
    <mergeCell ref="B30:B35"/>
    <mergeCell ref="B37:B4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calcolo_contributi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dodo47</dc:creator>
  <cp:lastModifiedBy>dodo47</cp:lastModifiedBy>
  <dcterms:created xsi:type="dcterms:W3CDTF">2022-12-24T09:16:35Z</dcterms:created>
  <dcterms:modified xsi:type="dcterms:W3CDTF">2022-12-24T10:37:34Z</dcterms:modified>
</cp:coreProperties>
</file>